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atriarch835-my.sharepoint.com/personal/sajjeed_matriarch_ventures/Documents/Sajjeed-Personal/Matriarch/Sustainadility/07 Thought Leadership Projects/Webinars/CBUAE Webinar deliverables/"/>
    </mc:Choice>
  </mc:AlternateContent>
  <xr:revisionPtr revIDLastSave="9" documentId="13_ncr:1_{045A5788-9BA8-4CD5-9E23-72166F86BC75}" xr6:coauthVersionLast="47" xr6:coauthVersionMax="47" xr10:uidLastSave="{548E5EB7-C1F3-497B-9AB8-305E44FEA633}"/>
  <bookViews>
    <workbookView xWindow="-110" yWindow="-110" windowWidth="19420" windowHeight="10300" firstSheet="5" activeTab="7" xr2:uid="{00000000-000D-0000-FFFF-FFFF00000000}"/>
  </bookViews>
  <sheets>
    <sheet name="Snapshot" sheetId="8" r:id="rId1"/>
    <sheet name="Checklist 1 - Licensing" sheetId="1" r:id="rId2"/>
    <sheet name="Dashboard 1 - Licensing" sheetId="2" r:id="rId3"/>
    <sheet name="Checklist 2 - Governance" sheetId="3" r:id="rId4"/>
    <sheet name="Dashboard 2 - Governance" sheetId="4" r:id="rId5"/>
    <sheet name="Checklist 3 - Supervision" sheetId="5" r:id="rId6"/>
    <sheet name="Dashboard 3 - Supervision" sheetId="6" r:id="rId7"/>
    <sheet name="Definitions" sheetId="7" r:id="rId8"/>
  </sheets>
  <calcPr calcId="191029"/>
</workbook>
</file>

<file path=xl/calcChain.xml><?xml version="1.0" encoding="utf-8"?>
<calcChain xmlns="http://schemas.openxmlformats.org/spreadsheetml/2006/main">
  <c r="B33" i="6" l="1"/>
  <c r="B32" i="6"/>
  <c r="B31" i="6"/>
  <c r="B30" i="6"/>
  <c r="B29" i="6"/>
  <c r="B28" i="6"/>
  <c r="B27" i="6"/>
  <c r="B26" i="6"/>
  <c r="B22" i="6"/>
  <c r="B21" i="6"/>
  <c r="B20" i="6"/>
  <c r="B19" i="6"/>
  <c r="B18" i="6"/>
  <c r="B17" i="6"/>
  <c r="B12" i="6"/>
  <c r="B11" i="6"/>
  <c r="B10" i="6"/>
  <c r="B9" i="6"/>
  <c r="B8" i="6"/>
  <c r="B7" i="6"/>
  <c r="B5" i="6"/>
  <c r="B6" i="6" s="1"/>
  <c r="O207" i="5"/>
  <c r="O206" i="5"/>
  <c r="O205" i="5"/>
  <c r="O204" i="5"/>
  <c r="O203" i="5"/>
  <c r="O202" i="5"/>
  <c r="O201" i="5"/>
  <c r="O200" i="5"/>
  <c r="O199" i="5"/>
  <c r="O198" i="5"/>
  <c r="O197" i="5"/>
  <c r="O196" i="5"/>
  <c r="O195" i="5"/>
  <c r="O194" i="5"/>
  <c r="O193" i="5"/>
  <c r="O192" i="5"/>
  <c r="O191" i="5"/>
  <c r="O190" i="5"/>
  <c r="O189" i="5"/>
  <c r="O188" i="5"/>
  <c r="O187" i="5"/>
  <c r="O186" i="5"/>
  <c r="O185" i="5"/>
  <c r="O184" i="5"/>
  <c r="O183" i="5"/>
  <c r="O182" i="5"/>
  <c r="O181" i="5"/>
  <c r="O180" i="5"/>
  <c r="O179" i="5"/>
  <c r="O178" i="5"/>
  <c r="O177" i="5"/>
  <c r="O176" i="5"/>
  <c r="O175" i="5"/>
  <c r="O174" i="5"/>
  <c r="O173" i="5"/>
  <c r="O172" i="5"/>
  <c r="O171" i="5"/>
  <c r="O170" i="5"/>
  <c r="O169" i="5"/>
  <c r="O168" i="5"/>
  <c r="O167" i="5"/>
  <c r="O166" i="5"/>
  <c r="O165" i="5"/>
  <c r="O164" i="5"/>
  <c r="O163" i="5"/>
  <c r="O162" i="5"/>
  <c r="O161" i="5"/>
  <c r="O160" i="5"/>
  <c r="O159" i="5"/>
  <c r="O158" i="5"/>
  <c r="O157" i="5"/>
  <c r="O156" i="5"/>
  <c r="O155" i="5"/>
  <c r="O154" i="5"/>
  <c r="O153" i="5"/>
  <c r="O152" i="5"/>
  <c r="O151" i="5"/>
  <c r="O150" i="5"/>
  <c r="O149" i="5"/>
  <c r="O148" i="5"/>
  <c r="O147" i="5"/>
  <c r="O146" i="5"/>
  <c r="O145" i="5"/>
  <c r="O144" i="5"/>
  <c r="O143" i="5"/>
  <c r="O142" i="5"/>
  <c r="O141" i="5"/>
  <c r="O140" i="5"/>
  <c r="O139" i="5"/>
  <c r="O138" i="5"/>
  <c r="O137" i="5"/>
  <c r="O136" i="5"/>
  <c r="O135" i="5"/>
  <c r="O134" i="5"/>
  <c r="O133" i="5"/>
  <c r="O132" i="5"/>
  <c r="O131" i="5"/>
  <c r="O130" i="5"/>
  <c r="O129" i="5"/>
  <c r="O128" i="5"/>
  <c r="O127" i="5"/>
  <c r="O126" i="5"/>
  <c r="O125" i="5"/>
  <c r="O124" i="5"/>
  <c r="O123" i="5"/>
  <c r="O122" i="5"/>
  <c r="O121" i="5"/>
  <c r="O120" i="5"/>
  <c r="O119" i="5"/>
  <c r="O118" i="5"/>
  <c r="O117" i="5"/>
  <c r="O116" i="5"/>
  <c r="O115" i="5"/>
  <c r="O114" i="5"/>
  <c r="O113" i="5"/>
  <c r="O112" i="5"/>
  <c r="O111" i="5"/>
  <c r="O110" i="5"/>
  <c r="O109" i="5"/>
  <c r="O108" i="5"/>
  <c r="O107" i="5"/>
  <c r="O106" i="5"/>
  <c r="O105" i="5"/>
  <c r="O104" i="5"/>
  <c r="O103" i="5"/>
  <c r="O102" i="5"/>
  <c r="O101" i="5"/>
  <c r="O100" i="5"/>
  <c r="O99" i="5"/>
  <c r="O98" i="5"/>
  <c r="O97"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20" i="5"/>
  <c r="O19" i="5"/>
  <c r="O18" i="5"/>
  <c r="O17" i="5"/>
  <c r="O16" i="5"/>
  <c r="O15" i="5"/>
  <c r="O14" i="5"/>
  <c r="O13" i="5"/>
  <c r="O12" i="5"/>
  <c r="O11" i="5"/>
  <c r="O10" i="5"/>
  <c r="O9" i="5"/>
  <c r="O8" i="5"/>
  <c r="B33" i="4"/>
  <c r="B32" i="4"/>
  <c r="B31" i="4"/>
  <c r="B30" i="4"/>
  <c r="B29" i="4"/>
  <c r="B28" i="4"/>
  <c r="B27" i="4"/>
  <c r="B26" i="4"/>
  <c r="B22" i="4"/>
  <c r="B21" i="4"/>
  <c r="B20" i="4"/>
  <c r="B19" i="4"/>
  <c r="B18" i="4"/>
  <c r="B17" i="4"/>
  <c r="B12" i="4"/>
  <c r="B11" i="4"/>
  <c r="B10" i="4"/>
  <c r="B9" i="4"/>
  <c r="B8" i="4"/>
  <c r="B7" i="4"/>
  <c r="B5" i="4"/>
  <c r="B6" i="4" s="1"/>
  <c r="O207" i="3"/>
  <c r="O206" i="3"/>
  <c r="O205" i="3"/>
  <c r="O204" i="3"/>
  <c r="O203" i="3"/>
  <c r="O202" i="3"/>
  <c r="O201" i="3"/>
  <c r="O200" i="3"/>
  <c r="O199" i="3"/>
  <c r="O198" i="3"/>
  <c r="O197" i="3"/>
  <c r="O196" i="3"/>
  <c r="O195" i="3"/>
  <c r="O194" i="3"/>
  <c r="O193" i="3"/>
  <c r="O192" i="3"/>
  <c r="O191" i="3"/>
  <c r="O190" i="3"/>
  <c r="O189" i="3"/>
  <c r="O188" i="3"/>
  <c r="O187" i="3"/>
  <c r="O186" i="3"/>
  <c r="O185" i="3"/>
  <c r="O184" i="3"/>
  <c r="O183" i="3"/>
  <c r="O182" i="3"/>
  <c r="O181" i="3"/>
  <c r="O180" i="3"/>
  <c r="O179" i="3"/>
  <c r="O178" i="3"/>
  <c r="O177" i="3"/>
  <c r="O176" i="3"/>
  <c r="O175" i="3"/>
  <c r="O174" i="3"/>
  <c r="O173" i="3"/>
  <c r="O172" i="3"/>
  <c r="O171" i="3"/>
  <c r="O170" i="3"/>
  <c r="O169" i="3"/>
  <c r="O168" i="3"/>
  <c r="O167" i="3"/>
  <c r="O166" i="3"/>
  <c r="O165" i="3"/>
  <c r="O164" i="3"/>
  <c r="O163" i="3"/>
  <c r="O162" i="3"/>
  <c r="O161" i="3"/>
  <c r="O160" i="3"/>
  <c r="O159" i="3"/>
  <c r="O158" i="3"/>
  <c r="O157" i="3"/>
  <c r="O156" i="3"/>
  <c r="O155" i="3"/>
  <c r="O154" i="3"/>
  <c r="O153" i="3"/>
  <c r="O152" i="3"/>
  <c r="O151" i="3"/>
  <c r="O150" i="3"/>
  <c r="O149" i="3"/>
  <c r="O148" i="3"/>
  <c r="O147" i="3"/>
  <c r="O146" i="3"/>
  <c r="O145" i="3"/>
  <c r="O144" i="3"/>
  <c r="O143" i="3"/>
  <c r="O142" i="3"/>
  <c r="O141" i="3"/>
  <c r="O140" i="3"/>
  <c r="O139" i="3"/>
  <c r="O138" i="3"/>
  <c r="O137" i="3"/>
  <c r="O136" i="3"/>
  <c r="O135" i="3"/>
  <c r="O134" i="3"/>
  <c r="O133" i="3"/>
  <c r="O132" i="3"/>
  <c r="O131" i="3"/>
  <c r="O130" i="3"/>
  <c r="O129" i="3"/>
  <c r="O128" i="3"/>
  <c r="O127" i="3"/>
  <c r="O126" i="3"/>
  <c r="O125" i="3"/>
  <c r="O124" i="3"/>
  <c r="O123" i="3"/>
  <c r="O122" i="3"/>
  <c r="O121" i="3"/>
  <c r="O120" i="3"/>
  <c r="O119" i="3"/>
  <c r="O118" i="3"/>
  <c r="O117" i="3"/>
  <c r="O116" i="3"/>
  <c r="O115" i="3"/>
  <c r="O114" i="3"/>
  <c r="O113" i="3"/>
  <c r="O112" i="3"/>
  <c r="O111" i="3"/>
  <c r="O110" i="3"/>
  <c r="O109" i="3"/>
  <c r="O108" i="3"/>
  <c r="O107" i="3"/>
  <c r="O106" i="3"/>
  <c r="O105" i="3"/>
  <c r="O104" i="3"/>
  <c r="O103" i="3"/>
  <c r="O102" i="3"/>
  <c r="O101" i="3"/>
  <c r="O100" i="3"/>
  <c r="O99" i="3"/>
  <c r="O98" i="3"/>
  <c r="O97" i="3"/>
  <c r="O96" i="3"/>
  <c r="O95" i="3"/>
  <c r="O94" i="3"/>
  <c r="O93" i="3"/>
  <c r="O92" i="3"/>
  <c r="O91" i="3"/>
  <c r="O90" i="3"/>
  <c r="O89" i="3"/>
  <c r="O88" i="3"/>
  <c r="O87" i="3"/>
  <c r="O86" i="3"/>
  <c r="O85" i="3"/>
  <c r="O84" i="3"/>
  <c r="O83" i="3"/>
  <c r="O82" i="3"/>
  <c r="O81" i="3"/>
  <c r="O80" i="3"/>
  <c r="O79" i="3"/>
  <c r="O78" i="3"/>
  <c r="O77" i="3"/>
  <c r="O76" i="3"/>
  <c r="O75" i="3"/>
  <c r="O74" i="3"/>
  <c r="O73" i="3"/>
  <c r="O72" i="3"/>
  <c r="O71" i="3"/>
  <c r="O70" i="3"/>
  <c r="O69" i="3"/>
  <c r="O68" i="3"/>
  <c r="O67" i="3"/>
  <c r="O66" i="3"/>
  <c r="O65" i="3"/>
  <c r="O64" i="3"/>
  <c r="O63" i="3"/>
  <c r="O62" i="3"/>
  <c r="O61" i="3"/>
  <c r="O60" i="3"/>
  <c r="O59" i="3"/>
  <c r="O58" i="3"/>
  <c r="O57" i="3"/>
  <c r="O56" i="3"/>
  <c r="O55" i="3"/>
  <c r="O54" i="3"/>
  <c r="O53" i="3"/>
  <c r="O52" i="3"/>
  <c r="O51" i="3"/>
  <c r="O50" i="3"/>
  <c r="O49" i="3"/>
  <c r="O48" i="3"/>
  <c r="O47" i="3"/>
  <c r="O46"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O17" i="3"/>
  <c r="O16" i="3"/>
  <c r="O15" i="3"/>
  <c r="O14" i="3"/>
  <c r="O13" i="3"/>
  <c r="O12" i="3"/>
  <c r="O11" i="3"/>
  <c r="O10" i="3"/>
  <c r="O9" i="3"/>
  <c r="O8" i="3"/>
  <c r="B33" i="2"/>
  <c r="B32" i="2"/>
  <c r="B31" i="2"/>
  <c r="B30" i="2"/>
  <c r="B29" i="2"/>
  <c r="B28" i="2"/>
  <c r="B27" i="2"/>
  <c r="B26" i="2"/>
  <c r="B22" i="2"/>
  <c r="B21" i="2"/>
  <c r="B20" i="2"/>
  <c r="B19" i="2"/>
  <c r="B18" i="2"/>
  <c r="B17" i="2"/>
  <c r="B12" i="2"/>
  <c r="B11" i="2"/>
  <c r="B10" i="2"/>
  <c r="B9" i="2"/>
  <c r="B8" i="2"/>
  <c r="B7" i="2"/>
  <c r="B5" i="2"/>
  <c r="B6" i="2" s="1"/>
  <c r="O207" i="1"/>
  <c r="O206" i="1"/>
  <c r="O205" i="1"/>
  <c r="O204" i="1"/>
  <c r="O203" i="1"/>
  <c r="O202" i="1"/>
  <c r="O201" i="1"/>
  <c r="O200" i="1"/>
  <c r="O199" i="1"/>
  <c r="O198" i="1"/>
  <c r="O197" i="1"/>
  <c r="O196" i="1"/>
  <c r="O195" i="1"/>
  <c r="O194" i="1"/>
  <c r="O193" i="1"/>
  <c r="O192" i="1"/>
  <c r="O191" i="1"/>
  <c r="O190" i="1"/>
  <c r="O189" i="1"/>
  <c r="O188" i="1"/>
  <c r="O187" i="1"/>
  <c r="O186" i="1"/>
  <c r="O185" i="1"/>
  <c r="O184" i="1"/>
  <c r="O183" i="1"/>
  <c r="O182" i="1"/>
  <c r="O181" i="1"/>
  <c r="O180" i="1"/>
  <c r="O179" i="1"/>
  <c r="O178" i="1"/>
  <c r="O177" i="1"/>
  <c r="O176" i="1"/>
  <c r="O175" i="1"/>
  <c r="O174" i="1"/>
  <c r="O173" i="1"/>
  <c r="O172" i="1"/>
  <c r="O171" i="1"/>
  <c r="O170" i="1"/>
  <c r="O169" i="1"/>
  <c r="O168" i="1"/>
  <c r="O167" i="1"/>
  <c r="O166" i="1"/>
  <c r="O165" i="1"/>
  <c r="O164" i="1"/>
  <c r="O163" i="1"/>
  <c r="O162" i="1"/>
  <c r="O161" i="1"/>
  <c r="O160" i="1"/>
  <c r="O159" i="1"/>
  <c r="O158" i="1"/>
  <c r="O157" i="1"/>
  <c r="O156" i="1"/>
  <c r="O155" i="1"/>
  <c r="O154" i="1"/>
  <c r="O153" i="1"/>
  <c r="O152" i="1"/>
  <c r="O151" i="1"/>
  <c r="O150" i="1"/>
  <c r="O149" i="1"/>
  <c r="O148" i="1"/>
  <c r="O147" i="1"/>
  <c r="O146" i="1"/>
  <c r="O145" i="1"/>
  <c r="O144" i="1"/>
  <c r="O143" i="1"/>
  <c r="O142" i="1"/>
  <c r="O141" i="1"/>
  <c r="O140" i="1"/>
  <c r="O139" i="1"/>
  <c r="O138" i="1"/>
  <c r="O137" i="1"/>
  <c r="O136" i="1"/>
  <c r="O135" i="1"/>
  <c r="O134" i="1"/>
  <c r="O133" i="1"/>
  <c r="O132" i="1"/>
  <c r="O131" i="1"/>
  <c r="O130"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B13" i="6" l="1"/>
  <c r="B13" i="2"/>
  <c r="B13" i="4"/>
</calcChain>
</file>

<file path=xl/sharedStrings.xml><?xml version="1.0" encoding="utf-8"?>
<sst xmlns="http://schemas.openxmlformats.org/spreadsheetml/2006/main" count="1623" uniqueCount="811">
  <si>
    <t>Checklist 1: Licensing, Permitted Activities, and Promotion Controls</t>
  </si>
  <si>
    <t>Use this checklist to confirm the institution operates only within licensed scope and maintains controls for promotion and emerging-technology delivery of Licensed Financial Activities.</t>
  </si>
  <si>
    <t>Last updated:</t>
  </si>
  <si>
    <t>2026-03-01</t>
  </si>
  <si>
    <t>Checklist owner:</t>
  </si>
  <si>
    <t>Compliance / Regulatory Affairs</t>
  </si>
  <si>
    <t>Control ID</t>
  </si>
  <si>
    <t>Domain</t>
  </si>
  <si>
    <t>Requirement / Control statement</t>
  </si>
  <si>
    <t>Reference (Article/Item)</t>
  </si>
  <si>
    <t>Applicability</t>
  </si>
  <si>
    <t>Owner function</t>
  </si>
  <si>
    <t>Control type</t>
  </si>
  <si>
    <t>Testing method</t>
  </si>
  <si>
    <t>Evidence / artefact</t>
  </si>
  <si>
    <t>Frequency</t>
  </si>
  <si>
    <t>Priority</t>
  </si>
  <si>
    <t>Due date</t>
  </si>
  <si>
    <t>Last reviewed</t>
  </si>
  <si>
    <t>Status</t>
  </si>
  <si>
    <t>RAG</t>
  </si>
  <si>
    <t>Next action / notes</t>
  </si>
  <si>
    <t>Evidence link</t>
  </si>
  <si>
    <t>LIC-001</t>
  </si>
  <si>
    <t>Licensing perimeter</t>
  </si>
  <si>
    <t>Maintain a current register of all Licensed Financial Activities carried on by the institution and ensure each activity is covered by an active CBUAE license (including branch/affiliate scope where relevant).</t>
  </si>
  <si>
    <t>Art. 60(1)-(2), 60(6)</t>
  </si>
  <si>
    <t>All Licensed Financial Institutions</t>
  </si>
  <si>
    <t>Compliance</t>
  </si>
  <si>
    <t>Preventive</t>
  </si>
  <si>
    <t>Both</t>
  </si>
  <si>
    <t>License certificates; activity register; product catalog mapping</t>
  </si>
  <si>
    <t>Quarterly</t>
  </si>
  <si>
    <t>High</t>
  </si>
  <si>
    <t>Implemented</t>
  </si>
  <si>
    <t>Implemented; maintain licensing perimeter evidence; include in routine control testing and retain artefacts.</t>
  </si>
  <si>
    <t>https://example.com/compliance/CBUAE/LIC/LIC-001</t>
  </si>
  <si>
    <t>LIC-002</t>
  </si>
  <si>
    <t>Marketing &amp; promotion</t>
  </si>
  <si>
    <t>Operate a mandatory pre-approval process for any promotion/communication inviting customers to enter into transactions for Licensed Financial Activities or financial products; keep evidence of approvals and version control.</t>
  </si>
  <si>
    <t>Art. 60(3)</t>
  </si>
  <si>
    <t>Operating effectiveness</t>
  </si>
  <si>
    <t>Marketing approval workflow; samples; approval logs</t>
  </si>
  <si>
    <t>Continuous</t>
  </si>
  <si>
    <t>Implemented; maintain marketing &amp; promotion evidence; include in routine control testing and retain artefacts.</t>
  </si>
  <si>
    <t>https://example.com/compliance/CBUAE/LIC/LIC-002</t>
  </si>
  <si>
    <t>LIC-003</t>
  </si>
  <si>
    <t>Implement controls to prevent any staff/agent/partner from representing the institution as a Licensed Financial Institution where it is not licensed (including on websites, apps, social media, and partner channels).</t>
  </si>
  <si>
    <t>Art. 60(7)</t>
  </si>
  <si>
    <t>Branding guidelines; monitoring reports; takedown records</t>
  </si>
  <si>
    <t>Monthly</t>
  </si>
  <si>
    <t>https://example.com/compliance/CBUAE/LIC/LIC-003</t>
  </si>
  <si>
    <t>LIC-004</t>
  </si>
  <si>
    <t>Scope of license</t>
  </si>
  <si>
    <t>Ensure business operations remain within the scope of the granted license; maintain a documented ‘scope guardrail’ for new products and distribution channels.</t>
  </si>
  <si>
    <t>Art. 60(6)</t>
  </si>
  <si>
    <t>Business / Product</t>
  </si>
  <si>
    <t>Scope guardrail document; product governance minutes</t>
  </si>
  <si>
    <t>Implemented; maintain scope of license evidence; include in routine control testing and retain artefacts.</t>
  </si>
  <si>
    <t>https://example.com/compliance/CBUAE/LIC/LIC-004</t>
  </si>
  <si>
    <t>LIC-005</t>
  </si>
  <si>
    <t>Exemptions management</t>
  </si>
  <si>
    <t>If relying on any exemption issued by the Board of Directors, maintain documented basis, scope, conditions, and expiry; monitor continued eligibility.</t>
  </si>
  <si>
    <t>Art. 60(5)</t>
  </si>
  <si>
    <t>Legal</t>
  </si>
  <si>
    <t>Design effectiveness</t>
  </si>
  <si>
    <t>Exemption letter; legal memo; monitoring log</t>
  </si>
  <si>
    <t>Medium</t>
  </si>
  <si>
    <t>Implemented; maintain exemptions management evidence; include in routine control testing and retain artefacts.</t>
  </si>
  <si>
    <t>https://example.com/compliance/CBUAE/LIC/LIC-005</t>
  </si>
  <si>
    <t>LIC-006</t>
  </si>
  <si>
    <t>Activity taxonomy</t>
  </si>
  <si>
    <t>Map each product/service to the Central Bank’s Licensed Financial Activities taxonomy (e.g., deposits, credit facilities, funding facilities incl. Shari’ah-compliant, open finance, money transfer, virtual-asset payments, stored value/retail payments/digital money, arranging/promoting, principal trading, insurance).</t>
  </si>
  <si>
    <t>Art. 61(1)(b)-(j)</t>
  </si>
  <si>
    <t>Activity mapping matrix; product sheets</t>
  </si>
  <si>
    <t>Implemented; maintain activity taxonomy evidence; include in routine control testing and retain artefacts.</t>
  </si>
  <si>
    <t>https://example.com/compliance/CBUAE/LIC/LIC-006</t>
  </si>
  <si>
    <t>LIC-007</t>
  </si>
  <si>
    <t>Change control</t>
  </si>
  <si>
    <t>Maintain a regulatory change process to track any additions/deletions/amendments to the Licensed Financial Activities list made by the Board of Directors and assess impact on products and licensing needs.</t>
  </si>
  <si>
    <t>Art. 61(2)</t>
  </si>
  <si>
    <t>Detective</t>
  </si>
  <si>
    <t>Reg change log; impact assessments</t>
  </si>
  <si>
    <t>Implemented; maintain change control evidence; include in routine control testing and retain artefacts.</t>
  </si>
  <si>
    <t>https://example.com/compliance/CBUAE/LIC/LIC-007</t>
  </si>
  <si>
    <t>LIC-008</t>
  </si>
  <si>
    <t>Multi-regulator activities</t>
  </si>
  <si>
    <t>Where the institution intends to carry on activities licensed by other regulators (inside/outside State or in Financial Free Zones) that are not in Art. 61(1), obtain Central Bank approval before applying to the other regulator.</t>
  </si>
  <si>
    <t>Art. 61(3)</t>
  </si>
  <si>
    <t>Approval request; CBUAE approval; regulator correspondence</t>
  </si>
  <si>
    <t>Event-driven</t>
  </si>
  <si>
    <t>Implemented; maintain multi-regulator activities evidence; include in routine control testing and retain artefacts.</t>
  </si>
  <si>
    <t>https://example.com/compliance/CBUAE/LIC/LIC-008</t>
  </si>
  <si>
    <t>LIC-009</t>
  </si>
  <si>
    <t>Emerging technologies perimeter</t>
  </si>
  <si>
    <t>Maintain a documented assessment confirming that any offering/issuing/facilitating of Licensed Financial Activities using any medium/technology/form falls under CBUAE licensing and oversight; include third-party platforms and indirect facilitation.</t>
  </si>
  <si>
    <t>Art. 62 (chapeau)</t>
  </si>
  <si>
    <t>Perimeter assessment template; completed assessments</t>
  </si>
  <si>
    <t>Implemented; maintain emerging technologies perimeter evidence; include in routine control testing and retain artefacts.</t>
  </si>
  <si>
    <t>https://example.com/compliance/CBUAE/LIC/LIC-009</t>
  </si>
  <si>
    <t>LIC-010</t>
  </si>
  <si>
    <t>Virtual assets/DeFi</t>
  </si>
  <si>
    <t>If using virtual asset payment tokens, DeFi, or other emerging technology in connection with Licensed Financial Activities, ensure the activity is treated as within licensing scope and covered by approved policies and controls.</t>
  </si>
  <si>
    <t>Art. 62(1)</t>
  </si>
  <si>
    <t>Compliance / IT</t>
  </si>
  <si>
    <t>Technology risk assessment; approved policies; architectural diagrams</t>
  </si>
  <si>
    <t>Not Applicable</t>
  </si>
  <si>
    <t>Not applicable for current business model/products; reassess annually or upon launch of relevant activity.</t>
  </si>
  <si>
    <t>https://example.com/compliance/CBUAE/LIC/LIC-010</t>
  </si>
  <si>
    <t>LIC-011</t>
  </si>
  <si>
    <t>Platforms/dApps/protocols</t>
  </si>
  <si>
    <t>If offering/operating platforms, dApps, protocols, or infrastructure that enables financial services (payments, credit, deposits, FX, remittances, investment services), ensure appropriate licensing analysis and oversight controls exist.</t>
  </si>
  <si>
    <t>Art. 62(2)</t>
  </si>
  <si>
    <t>IT/Security</t>
  </si>
  <si>
    <t>Platform governance; vendor due diligence; control design</t>
  </si>
  <si>
    <t>Monitoring</t>
  </si>
  <si>
    <t>Monitoring; refresh platforms/dapps/protocols evidence and reconfirm operating effectiveness by 2026-04-15.</t>
  </si>
  <si>
    <t>https://example.com/compliance/CBUAE/LIC/LIC-011</t>
  </si>
  <si>
    <t>LIC-012</t>
  </si>
  <si>
    <t>Licensing applications</t>
  </si>
  <si>
    <t>Maintain a documented licensing application process for new licenses or extension of scope, including internal approvals and completeness checks against CBUAE requirements.</t>
  </si>
  <si>
    <t>Art. 63(1)</t>
  </si>
  <si>
    <t>Licensing SOP; submission checklist; approvals</t>
  </si>
  <si>
    <t>Monitoring; refresh licensing applications evidence and reconfirm operating effectiveness by 2026-04-15.</t>
  </si>
  <si>
    <t>https://example.com/compliance/CBUAE/LIC/LIC-012</t>
  </si>
  <si>
    <t>LIC-013</t>
  </si>
  <si>
    <t>Fit and proper</t>
  </si>
  <si>
    <t>Ensure licensing submissions evidence fit and proper criteria for relevant persons (owners, board, senior management as required), with documented screening and attestations.</t>
  </si>
  <si>
    <t>Art. 63(2)(a)</t>
  </si>
  <si>
    <t>HR / Compliance</t>
  </si>
  <si>
    <t>Fit &amp; proper packs; screening results</t>
  </si>
  <si>
    <t>Monitoring; refresh fit and proper evidence and reconfirm operating effectiveness by 2026-04-15.</t>
  </si>
  <si>
    <t>https://example.com/compliance/CBUAE/LIC/LIC-013</t>
  </si>
  <si>
    <t>LIC-014</t>
  </si>
  <si>
    <t>Capital adequacy (licensing)</t>
  </si>
  <si>
    <t>Evidence minimum capital requirements and sources of funds for licensing and scope extensions; retain supporting financial statements and confirmations.</t>
  </si>
  <si>
    <t>Art. 63(2)(b)</t>
  </si>
  <si>
    <t>Finance</t>
  </si>
  <si>
    <t>Capital calculations; audited FS; confirmations</t>
  </si>
  <si>
    <t>Monitoring; refresh capital adequacy (licensing) evidence and reconfirm operating effectiveness by 2026-04-15.</t>
  </si>
  <si>
    <t>https://example.com/compliance/CBUAE/LIC/LIC-014</t>
  </si>
  <si>
    <t>LIC-015</t>
  </si>
  <si>
    <t>Resources</t>
  </si>
  <si>
    <t>Demonstrate adequate resources (staffing, systems, expertise, outsourcing arrangements) to carry on each Licensed Financial Activity; maintain resourcing model and training plan.</t>
  </si>
  <si>
    <t>Art. 63(2)(c)</t>
  </si>
  <si>
    <t>Operations</t>
  </si>
  <si>
    <t>Org charts; hiring plan; training records</t>
  </si>
  <si>
    <t>Annual</t>
  </si>
  <si>
    <t>Monitoring; refresh resources evidence and reconfirm operating effectiveness by 2026-08-28.</t>
  </si>
  <si>
    <t>https://example.com/compliance/CBUAE/LIC/LIC-015</t>
  </si>
  <si>
    <t>LIC-016</t>
  </si>
  <si>
    <t>Control &amp; monitoring systems</t>
  </si>
  <si>
    <t>Document and maintain control and monitoring systems for each Licensed Financial Activity (including operational, compliance, and technology controls) and update them when products change.</t>
  </si>
  <si>
    <t>Art. 63(2)(d)</t>
  </si>
  <si>
    <t>Risk Management</t>
  </si>
  <si>
    <t>Control library; monitoring reports; issue logs</t>
  </si>
  <si>
    <t>Monitoring; refresh control &amp; monitoring systems evidence and reconfirm operating effectiveness by 2026-04-30.</t>
  </si>
  <si>
    <t>https://example.com/compliance/CBUAE/LIC/LIC-016</t>
  </si>
  <si>
    <t>LIC-017</t>
  </si>
  <si>
    <t>CBUAE additional requirements</t>
  </si>
  <si>
    <t>Track and evidence fulfillment of any additional requirements/conditions imposed by the Central Bank during licensing review; assign accountable owners and deadlines.</t>
  </si>
  <si>
    <t>Art. 63(3)</t>
  </si>
  <si>
    <t>Requirement tracker; correspondence; closure evidence</t>
  </si>
  <si>
    <t>In Progress</t>
  </si>
  <si>
    <t>In progress; complete procedure update + evidence pack; target completion by 2026-03-28.</t>
  </si>
  <si>
    <t>https://example.com/compliance/CBUAE/LIC/LIC-017</t>
  </si>
  <si>
    <t>LIC-018</t>
  </si>
  <si>
    <t>Regulatory timelines</t>
  </si>
  <si>
    <t>Maintain an internal tracker for the 60-working-day decision period after meeting all licensing conditions; document any information requests and when conditions were satisfied.</t>
  </si>
  <si>
    <t>Art. 64(1)-(2)</t>
  </si>
  <si>
    <t>Timeline tracker; submission receipts; responses</t>
  </si>
  <si>
    <t>https://example.com/compliance/CBUAE/LIC/LIC-018</t>
  </si>
  <si>
    <t>LIC-019</t>
  </si>
  <si>
    <t>Application rejection handling</t>
  </si>
  <si>
    <t>If licensing/scope application is rejected, document the basis and business response plan, including market-entry alternatives and remediation actions.</t>
  </si>
  <si>
    <t>Art. 64(3)</t>
  </si>
  <si>
    <t>Business / Legal</t>
  </si>
  <si>
    <t>Corrective</t>
  </si>
  <si>
    <t>Board paper; remediation plan</t>
  </si>
  <si>
    <t>https://example.com/compliance/CBUAE/LIC/LIC-019</t>
  </si>
  <si>
    <t>LIC-020</t>
  </si>
  <si>
    <t>Recordkeeping</t>
  </si>
  <si>
    <t>Maintain centralized records of all licensing approvals, conditions, correspondence, and scope changes; ensure retention and accessibility for examination.</t>
  </si>
  <si>
    <t>Art. 133 (exam access to records)</t>
  </si>
  <si>
    <t>Repository index; retention policy; access logs</t>
  </si>
  <si>
    <t>In progress; complete procedure update + evidence pack; target completion by 2026-03-19.</t>
  </si>
  <si>
    <t>https://example.com/compliance/CBUAE/LIC/LIC-020</t>
  </si>
  <si>
    <t>LIC-021</t>
  </si>
  <si>
    <t>Outsourcing/agents</t>
  </si>
  <si>
    <t>Ensure any third parties involved in promotion or facilitation of Licensed Financial Activities are contractually bound to follow your licensing perimeter and promotion controls; monitor their compliance.</t>
  </si>
  <si>
    <t>Art. 60(3) (promotion controls)</t>
  </si>
  <si>
    <t>Procurement / Compliance</t>
  </si>
  <si>
    <t>Contracts; monitoring results; audit reports</t>
  </si>
  <si>
    <t>In progress; complete procedure update + evidence pack; target completion by 2026-04-06.</t>
  </si>
  <si>
    <t>https://example.com/compliance/CBUAE/LIC/LIC-021</t>
  </si>
  <si>
    <t>LIC-022</t>
  </si>
  <si>
    <t>Product governance</t>
  </si>
  <si>
    <t>Implement a ‘new product approval’ gate requiring: (i) licensing perimeter assessment, (ii) compliance review, (iii) customer risk disclosures, and (iv) operational readiness confirmation.</t>
  </si>
  <si>
    <t>Art. 60(6), 62 (tech perimeter)</t>
  </si>
  <si>
    <t>NPA template; approvals; launch checklist</t>
  </si>
  <si>
    <t>https://example.com/compliance/CBUAE/LIC/LIC-022</t>
  </si>
  <si>
    <t>LIC-023</t>
  </si>
  <si>
    <t>Listed institutions</t>
  </si>
  <si>
    <t>If listed in State’s financial markets, ensure governance minimum requirements set by the concerned regulatory authority are integrated into your licensing and product governance processes.</t>
  </si>
  <si>
    <t>Art. 130(1) proviso</t>
  </si>
  <si>
    <t>Board Secretariat</t>
  </si>
  <si>
    <t>Governance mapping; policy references</t>
  </si>
  <si>
    <t>In progress; complete procedure update + evidence pack; target completion by 2026-06-17.</t>
  </si>
  <si>
    <t>https://example.com/compliance/CBUAE/LIC/LIC-023</t>
  </si>
  <si>
    <t>LIC-024</t>
  </si>
  <si>
    <t>Policy alignment</t>
  </si>
  <si>
    <t>Incorporate Board of Directors’ regulations/standards/directives relating to prohibition of unlicensed activities into internal policies and training material; evidence periodic updates.</t>
  </si>
  <si>
    <t>Art. 60(4)</t>
  </si>
  <si>
    <t>Policy updates; training updates; governance sign-offs</t>
  </si>
  <si>
    <t>Not Started</t>
  </si>
  <si>
    <t>Not started; perform quick gap assessment and assign accountable owner; draft implementation plan.</t>
  </si>
  <si>
    <t>LIC-025</t>
  </si>
  <si>
    <t>Periodic attestation</t>
  </si>
  <si>
    <t>Perform a semi-annual self-assessment attestation that all activities remain within licensed scope and that promotion controls are operating effectively; escalate exceptions.</t>
  </si>
  <si>
    <t>Art. 60(6), 60(3)</t>
  </si>
  <si>
    <t>Self-assessment report; exception log; remediation actions</t>
  </si>
  <si>
    <t>Semi-Annual</t>
  </si>
  <si>
    <t>LIC-026</t>
  </si>
  <si>
    <t>Product documentation</t>
  </si>
  <si>
    <t>Ensure product terms, disclosures, and customer communications accurately describe the regulated service and do not imply services outside licensing scope.</t>
  </si>
  <si>
    <t>Art. 60(6)-(7)</t>
  </si>
  <si>
    <t>Legal / Compliance</t>
  </si>
  <si>
    <t>Product T&amp;Cs; disclosure templates; legal reviews</t>
  </si>
  <si>
    <t>LIC-027</t>
  </si>
  <si>
    <t>Partner/channel oversight</t>
  </si>
  <si>
    <t>Maintain monitoring of digital channels (web/app) and partner channels to identify unauthorized promotion of Licensed Financial Activities; execute takedown and remediation workflows.</t>
  </si>
  <si>
    <t>Marketing / Compliance</t>
  </si>
  <si>
    <t>Monitoring reports; takedown tickets; partner notices</t>
  </si>
  <si>
    <t>LIC-028</t>
  </si>
  <si>
    <t>Internal assurance</t>
  </si>
  <si>
    <t>Include licensing perimeter and promotion controls in the internal audit plan; track findings and remediation to closure.</t>
  </si>
  <si>
    <t>Art. 114(2) (proper conduct)</t>
  </si>
  <si>
    <t>Internal Audit</t>
  </si>
  <si>
    <t>Audit reports; action plans; closure evidence</t>
  </si>
  <si>
    <t>LIC-029</t>
  </si>
  <si>
    <t>Third-party due diligence</t>
  </si>
  <si>
    <t>Perform due diligence on technology providers/platform operators used to facilitate Licensed Financial Activities (including DeFi-related infrastructure) and document governance, security, and operational controls.</t>
  </si>
  <si>
    <t>Art. 62(2) + Art. 63(2)(c)-(d)</t>
  </si>
  <si>
    <t>Procurement / IT</t>
  </si>
  <si>
    <t>Vendor DD reports; risk assessments; contracts</t>
  </si>
  <si>
    <t>Blocked</t>
  </si>
  <si>
    <t>Blocked due to dependency (system/process/vendor); escalate and agree remediation plan; interim workaround required.</t>
  </si>
  <si>
    <t>https://example.com/compliance/CBUAE/LIC/LIC-029</t>
  </si>
  <si>
    <t>LIC-030</t>
  </si>
  <si>
    <t>Issue management</t>
  </si>
  <si>
    <t>Operate an incident and breach management process for suspected unlicensed activity or non-compliant promotion, including immediate cessation, root cause analysis, and regulator engagement where needed.</t>
  </si>
  <si>
    <t>Art. 60(1)-(3) + Art. 114</t>
  </si>
  <si>
    <t>Incident SOP; incident logs; RCA reports</t>
  </si>
  <si>
    <t>https://example.com/compliance/CBUAE/LIC/LIC-030</t>
  </si>
  <si>
    <t>Dashboard 1: Licensing &amp; Activity Scope</t>
  </si>
  <si>
    <t>Linked checklist: Checklist 1 - Licensing</t>
  </si>
  <si>
    <t>KPI</t>
  </si>
  <si>
    <t>Value</t>
  </si>
  <si>
    <t>Total controls</t>
  </si>
  <si>
    <t>Applicable controls</t>
  </si>
  <si>
    <t>In progress</t>
  </si>
  <si>
    <t>Not started</t>
  </si>
  <si>
    <t>Overdue (due date passed)</t>
  </si>
  <si>
    <t>% complete (Implemented / Applicable)</t>
  </si>
  <si>
    <t>Count</t>
  </si>
  <si>
    <t>Checklist 2: Governance, Board Approvals, and Authorized Individuals</t>
  </si>
  <si>
    <t>Use this checklist to operationalize governance obligations, prior approval gates for board/Authorized Individuals, and core integrity controls (confidentiality and conflicts).</t>
  </si>
  <si>
    <t>GOV-001</t>
  </si>
  <si>
    <t>Governance framework</t>
  </si>
  <si>
    <t>Adopt and maintain a corporate governance framework aligned to the Central Bank’s governance framework for Licensed Financial Institutions, including board structures, committees, and delegated authorities.</t>
  </si>
  <si>
    <t>Art. 130(1)</t>
  </si>
  <si>
    <t>Governance charter; committee ToR; delegation matrix</t>
  </si>
  <si>
    <t>Implemented; maintain governance framework evidence; include in routine control testing and retain artefacts.</t>
  </si>
  <si>
    <t>https://example.com/compliance/CBUAE/GOV/GOV-001</t>
  </si>
  <si>
    <t>GOV-002</t>
  </si>
  <si>
    <t>Board composition</t>
  </si>
  <si>
    <t>Maintain documented criteria for board member eligibility meeting CBUAE conditions; perform pre-appointment diligence and ongoing annual attestations.</t>
  </si>
  <si>
    <t>Board eligibility policy; attestations; assessments</t>
  </si>
  <si>
    <t>Implemented; maintain board composition evidence; include in routine control testing and retain artefacts.</t>
  </si>
  <si>
    <t>https://example.com/compliance/CBUAE/GOV/GOV-002</t>
  </si>
  <si>
    <t>GOV-003</t>
  </si>
  <si>
    <t>Prior approval (board)</t>
  </si>
  <si>
    <t>Obtain Central Bank prior approval for nomination/appointment/renewal of any board member; maintain an approvals tracker with expiry/renewal dates.</t>
  </si>
  <si>
    <t>Art. 130(2)</t>
  </si>
  <si>
    <t>CBUAE submissions; approvals; tracker</t>
  </si>
  <si>
    <t>Implemented; maintain prior approval (board) evidence; include in routine control testing and retain artefacts.</t>
  </si>
  <si>
    <t>https://example.com/compliance/CBUAE/GOV/GOV-003</t>
  </si>
  <si>
    <t>GOV-004</t>
  </si>
  <si>
    <t>Prior approval (authorized individuals)</t>
  </si>
  <si>
    <t>Obtain Central Bank prior approval for appointment/renewal of employment contracts of Authorized Individuals; maintain a register of Authorized Individuals and approvals.</t>
  </si>
  <si>
    <t>Authorized Individuals register; approvals; contract files</t>
  </si>
  <si>
    <t>Implemented; maintain prior approval (authorized individuals) evidence; include in routine control testing and retain artefacts.</t>
  </si>
  <si>
    <t>https://example.com/compliance/CBUAE/GOV/GOV-004</t>
  </si>
  <si>
    <t>GOV-005</t>
  </si>
  <si>
    <t>Rejection response</t>
  </si>
  <si>
    <t>If CBUAE rejects a nomination/appointment/renewal (board or Authorized Individual), document response actions, succession plan activation, and communications controls.</t>
  </si>
  <si>
    <t>Art. 130(3)</t>
  </si>
  <si>
    <t>Succession plan; board minutes; action log</t>
  </si>
  <si>
    <t>Implemented; maintain rejection response evidence; include in routine control testing and retain artefacts.</t>
  </si>
  <si>
    <t>https://example.com/compliance/CBUAE/GOV/GOV-005</t>
  </si>
  <si>
    <t>GOV-006</t>
  </si>
  <si>
    <t>Rulebook monitoring</t>
  </si>
  <si>
    <t>Operate a formal regulatory change management process that monitors the CBUAE Rulebook (and updates on CBUAE website), assesses impact, assigns actions, and tracks closure.</t>
  </si>
  <si>
    <t>Art. 131</t>
  </si>
  <si>
    <t>Reg change log; impact assessments; closure evidence</t>
  </si>
  <si>
    <t>Implemented; maintain rulebook monitoring evidence; include in routine control testing and retain artefacts.</t>
  </si>
  <si>
    <t>https://example.com/compliance/CBUAE/GOV/GOV-006</t>
  </si>
  <si>
    <t>GOV-007</t>
  </si>
  <si>
    <t>Transitional periods</t>
  </si>
  <si>
    <t>When new regulations/decisions/circulars are issued, identify and document applicable transitional periods set by CBUAE and execute a reconciliation plan to meet requirements by deadline.</t>
  </si>
  <si>
    <t>Art. 132</t>
  </si>
  <si>
    <t>Transition plan; project plan; sign-offs</t>
  </si>
  <si>
    <t>Implemented; maintain transitional periods evidence; include in routine control testing and retain artefacts.</t>
  </si>
  <si>
    <t>https://example.com/compliance/CBUAE/GOV/GOV-007</t>
  </si>
  <si>
    <t>GOV-008</t>
  </si>
  <si>
    <t>Confidentiality</t>
  </si>
  <si>
    <t>Maintain a confidentiality policy and controls for handling confidential information (including classification, access controls, secure sharing, and retention), and enforce continued confidentiality after role termination.</t>
  </si>
  <si>
    <t>Art. 26</t>
  </si>
  <si>
    <t>Confidentiality policy; access logs; NDAs</t>
  </si>
  <si>
    <t>Implemented; maintain confidentiality evidence; include in routine control testing and retain artefacts.</t>
  </si>
  <si>
    <t>https://example.com/compliance/CBUAE/GOV/GOV-008</t>
  </si>
  <si>
    <t>GOV-009</t>
  </si>
  <si>
    <t>Conflicts of interest</t>
  </si>
  <si>
    <t>Operate a conflicts-of-interest declaration and recusal process for board members and relevant staff; ensure interests are disclosed and voting/participation controls are enforced.</t>
  </si>
  <si>
    <t>Art. 27</t>
  </si>
  <si>
    <t>COI register; meeting minutes; recusals</t>
  </si>
  <si>
    <t>Implemented; maintain conflicts of interest evidence; include in routine control testing and retain artefacts.</t>
  </si>
  <si>
    <t>https://example.com/compliance/CBUAE/GOV/GOV-009</t>
  </si>
  <si>
    <t>GOV-010</t>
  </si>
  <si>
    <t>Code of conduct</t>
  </si>
  <si>
    <t>Maintain a code of conduct aligned with governance rules issued by the Board of Directors (CBUAE) and ensure staff training and attestations are completed.</t>
  </si>
  <si>
    <t>Art. 27(1) (code of conduct &amp; governance rules)</t>
  </si>
  <si>
    <t>Code of conduct; training logs; attestations</t>
  </si>
  <si>
    <t>Implemented; maintain code of conduct evidence; include in routine control testing and retain artefacts.</t>
  </si>
  <si>
    <t>https://example.com/compliance/CBUAE/GOV/GOV-010</t>
  </si>
  <si>
    <t>GOV-011</t>
  </si>
  <si>
    <t>Designated functions</t>
  </si>
  <si>
    <t>Identify all ‘Designated Functions’/key roles and ensure individuals occupying them meet fit-and-proper expectations and are not subject to CBUAE prohibition.</t>
  </si>
  <si>
    <t>Art. 112</t>
  </si>
  <si>
    <t>Role map; fit &amp; proper files; CBUAE correspondence</t>
  </si>
  <si>
    <t>Monitoring; refresh designated functions evidence and reconfirm operating effectiveness by 2026-04-15.</t>
  </si>
  <si>
    <t>https://example.com/compliance/CBUAE/GOV/GOV-011</t>
  </si>
  <si>
    <t>GOV-012</t>
  </si>
  <si>
    <t>Governance documentation</t>
  </si>
  <si>
    <t>Maintain board/committee calendars, agendas, minutes, and decision logs with appropriate retention and confidentiality controls; ensure decisions are traceable to delegated authorities.</t>
  </si>
  <si>
    <t>Art. 133 (examination) + Art. 26 (confidentiality)</t>
  </si>
  <si>
    <t>Minutes; decision register; retention schedule</t>
  </si>
  <si>
    <t>Monitoring; refresh governance documentation evidence and reconfirm operating effectiveness by 2026-04-30.</t>
  </si>
  <si>
    <t>https://example.com/compliance/CBUAE/GOV/GOV-012</t>
  </si>
  <si>
    <t>GOV-013</t>
  </si>
  <si>
    <t>Subsidiary governance</t>
  </si>
  <si>
    <t>Ensure group and subsidiary governance arrangements do not impede CBUAE consolidated supervision; document escalation and cooperation mechanisms with parent and subsidiaries.</t>
  </si>
  <si>
    <t>Art. 127-128 (consolidated supervision)</t>
  </si>
  <si>
    <t>Group governance policy; org charts; MoUs</t>
  </si>
  <si>
    <t>Monitoring; refresh subsidiary governance evidence and reconfirm operating effectiveness by 2026-08-28.</t>
  </si>
  <si>
    <t>https://example.com/compliance/CBUAE/GOV/GOV-013</t>
  </si>
  <si>
    <t>GOV-014</t>
  </si>
  <si>
    <t>Regulatory engagement</t>
  </si>
  <si>
    <t>Maintain a regulated engagement protocol for communications with CBUAE (single point of contact, sign-off matrix, tracking of requests and commitments).</t>
  </si>
  <si>
    <t>Art. 114 (compliance with instructions)</t>
  </si>
  <si>
    <t>Engagement SOP; tracker; correspondence</t>
  </si>
  <si>
    <t>Monitoring; refresh regulatory engagement evidence and reconfirm operating effectiveness by 2026-03-31.</t>
  </si>
  <si>
    <t>https://example.com/compliance/CBUAE/GOV/GOV-014</t>
  </si>
  <si>
    <t>GOV-015</t>
  </si>
  <si>
    <t>Internal control ownership</t>
  </si>
  <si>
    <t>Establish a control library mapped to decree-law obligations with clear owners, test plans, and remediation workflow; report key compliance metrics to senior management/board.</t>
  </si>
  <si>
    <t>Art. 114(1)-(2) (instructions, proper conduct)</t>
  </si>
  <si>
    <t>Control library; compliance reports; remediation logs</t>
  </si>
  <si>
    <t>Monitoring; refresh internal control ownership evidence and reconfirm operating effectiveness by 2026-04-30.</t>
  </si>
  <si>
    <t>https://example.com/compliance/CBUAE/GOV/GOV-015</t>
  </si>
  <si>
    <t>GOV-016</t>
  </si>
  <si>
    <t>Training &amp; competence</t>
  </si>
  <si>
    <t>Provide governance and regulatory obligations training for board and Authorized Individuals (onboarding and refreshers), including promotion rules and technology perimeter.</t>
  </si>
  <si>
    <t>Art. 60(3), 62, 130</t>
  </si>
  <si>
    <t>Training curriculum; attendance; evaluations</t>
  </si>
  <si>
    <t>Monitoring; refresh training &amp; competence evidence and reconfirm operating effectiveness by 2026-08-28.</t>
  </si>
  <si>
    <t>https://example.com/compliance/CBUAE/GOV/GOV-016</t>
  </si>
  <si>
    <t>GOV-017</t>
  </si>
  <si>
    <t>Policy management</t>
  </si>
  <si>
    <t>Implement version control and approval workflow for policies and procedures referenced in compliance obligations; ensure controlled distribution and acknowledgements.</t>
  </si>
  <si>
    <t>Art. 114(1)</t>
  </si>
  <si>
    <t>Policy register; approvals; acknowledgements</t>
  </si>
  <si>
    <t>Monitoring; refresh policy management evidence and reconfirm operating effectiveness by 2026-04-30.</t>
  </si>
  <si>
    <t>https://example.com/compliance/CBUAE/GOV/GOV-017</t>
  </si>
  <si>
    <t>GOV-018</t>
  </si>
  <si>
    <t>Third-party governance</t>
  </si>
  <si>
    <t>Maintain governance oversight for material outsourced arrangements supporting Licensed Financial Activities, including approval, monitoring, and exit plans.</t>
  </si>
  <si>
    <t>Art. 63(2)(c)-(d) (resources, monitoring)</t>
  </si>
  <si>
    <t>Outsourcing register; SLAs; monitoring reports</t>
  </si>
  <si>
    <t>https://example.com/compliance/CBUAE/GOV/GOV-018</t>
  </si>
  <si>
    <t>GOV-019</t>
  </si>
  <si>
    <t>Audit &amp; assurance</t>
  </si>
  <si>
    <t>Ensure independent assurance (internal audit/second line) reviews the effectiveness of governance and compliance controls and reports findings to the board/committee.</t>
  </si>
  <si>
    <t>Audit plan; reports; management action plans</t>
  </si>
  <si>
    <t>https://example.com/compliance/CBUAE/GOV/GOV-019</t>
  </si>
  <si>
    <t>GOV-020</t>
  </si>
  <si>
    <t>Board/committee effectiveness</t>
  </si>
  <si>
    <t>Perform annual board and committee effectiveness review and document action plan addressing governance gaps against CBUAE governance framework.</t>
  </si>
  <si>
    <t>Board evaluation report; action plan; follow-up</t>
  </si>
  <si>
    <t>https://example.com/compliance/CBUAE/GOV/GOV-020</t>
  </si>
  <si>
    <t>GOV-021</t>
  </si>
  <si>
    <t>Onboarding</t>
  </si>
  <si>
    <t>Run formal onboarding for board members and Authorized Individuals covering key decree-law obligations (licensing perimeter, promotion, confidentiality, conflicts, reporting, examinations).</t>
  </si>
  <si>
    <t>Art. 60, 26, 27, 114, 116, 133</t>
  </si>
  <si>
    <t>Onboarding pack; attendance; acknowledgements</t>
  </si>
  <si>
    <t>https://example.com/compliance/CBUAE/GOV/GOV-021</t>
  </si>
  <si>
    <t>GOV-022</t>
  </si>
  <si>
    <t>Succession planning</t>
  </si>
  <si>
    <t>Maintain and test succession plans for board and Authorized Individuals roles to ensure continuity if approvals are delayed or rejected.</t>
  </si>
  <si>
    <t>HR / Board Secretariat</t>
  </si>
  <si>
    <t>Succession plan; tabletop exercise results</t>
  </si>
  <si>
    <t>https://example.com/compliance/CBUAE/GOV/GOV-022</t>
  </si>
  <si>
    <t>GOV-023</t>
  </si>
  <si>
    <t>Information security governance</t>
  </si>
  <si>
    <t>Ensure governance oversight of information security and confidentiality controls, including periodic reporting to relevant committee and follow-up of issues.</t>
  </si>
  <si>
    <t>Art. 26 (confidentiality)</t>
  </si>
  <si>
    <t>Committee reports; metrics; issue logs</t>
  </si>
  <si>
    <t>https://example.com/compliance/CBUAE/GOV/GOV-023</t>
  </si>
  <si>
    <t>GOV-024</t>
  </si>
  <si>
    <t>Whistleblowing / reporting</t>
  </si>
  <si>
    <t>Maintain a confidential reporting mechanism for governance or compliance breaches and ensure investigations and remediation are tracked and reported appropriately.</t>
  </si>
  <si>
    <t>Whistleblowing policy; case logs; closure evidence</t>
  </si>
  <si>
    <t>GOV-025</t>
  </si>
  <si>
    <t>Documented delegations</t>
  </si>
  <si>
    <t>Maintain documented delegations of authority aligned to governance framework and ensure material regulatory matters are escalated to board/committees.</t>
  </si>
  <si>
    <t>DoA matrix; escalation protocol</t>
  </si>
  <si>
    <t>GOV-026</t>
  </si>
  <si>
    <t>Listed entity governance mapping</t>
  </si>
  <si>
    <t>If listed, maintain a documented mapping between CBUAE governance framework and minimum corporate governance requirements of the relevant market regulator and evidence compliance with both.</t>
  </si>
  <si>
    <t>Legal / Board Secretariat</t>
  </si>
  <si>
    <t>Mapping document; compliance attestations</t>
  </si>
  <si>
    <t>GOV-027</t>
  </si>
  <si>
    <t>Regulatory commitments tracking</t>
  </si>
  <si>
    <t>Track all commitments made to CBUAE (actions, deadlines, deliverables) and provide periodic status reports to senior management/board.</t>
  </si>
  <si>
    <t>Art. 114(1)-(2)</t>
  </si>
  <si>
    <t>Commitment tracker; status reports</t>
  </si>
  <si>
    <t>GOV-028</t>
  </si>
  <si>
    <t>Authorized Individuals lifecycle</t>
  </si>
  <si>
    <t>Implement lifecycle controls for Authorized Individuals (role changes, interim appointments, departures) ensuring approvals/notifications are completed and access rights updated.</t>
  </si>
  <si>
    <t>HR / IT</t>
  </si>
  <si>
    <t>Role change workflow; access change tickets; approvals</t>
  </si>
  <si>
    <t>https://example.com/compliance/CBUAE/GOV/GOV-028</t>
  </si>
  <si>
    <t>GOV-029</t>
  </si>
  <si>
    <t>Governance policy library</t>
  </si>
  <si>
    <t>Maintain a governance policy library (board charter, committee ToR, COI, confidentiality, fit &amp; proper) with version control and periodic review schedule.</t>
  </si>
  <si>
    <t>Art. 130(1), Art. 26, Art. 27</t>
  </si>
  <si>
    <t>Policy register; review records</t>
  </si>
  <si>
    <t>https://example.com/compliance/CBUAE/GOV/GOV-029</t>
  </si>
  <si>
    <t>Dashboard 2: Governance &amp; Approvals</t>
  </si>
  <si>
    <t>Linked checklist: Checklist 2 - Governance</t>
  </si>
  <si>
    <t>Checklist 3: Ongoing Supervision, Reporting, Examination Readiness, and Customer Protection</t>
  </si>
  <si>
    <t>Use this checklist to track ongoing compliance with CBUAE instructions, consolidated supervision readiness, regulatory reporting, examinations, and fraud/customer protection controls.</t>
  </si>
  <si>
    <t>SUP-001</t>
  </si>
  <si>
    <t>Compliance repository</t>
  </si>
  <si>
    <t>Maintain an obligations register covering all applicable CBUAE regulations, rules, standards, circulars, directives and instructions; map each obligation to a control and owner.</t>
  </si>
  <si>
    <t>Obligations register; control mapping</t>
  </si>
  <si>
    <t>Implemented; maintain compliance repository evidence; include in routine control testing and retain artefacts.</t>
  </si>
  <si>
    <t>https://example.com/compliance/CBUAE/SUP/SUP-001</t>
  </si>
  <si>
    <t>SUP-002</t>
  </si>
  <si>
    <t>Instruction handling</t>
  </si>
  <si>
    <t>Operate an intake and execution process for CBUAE instructions/measures/actions (logging, assignment, deadlines, evidence of completion) to ensure proper conduct of business.</t>
  </si>
  <si>
    <t>Art. 114(2)</t>
  </si>
  <si>
    <t>Instruction tracker; closure evidence; governance updates</t>
  </si>
  <si>
    <t>Implemented; maintain instruction handling evidence; include in routine control testing and retain artefacts.</t>
  </si>
  <si>
    <t>https://example.com/compliance/CBUAE/SUP/SUP-002</t>
  </si>
  <si>
    <t>SUP-003</t>
  </si>
  <si>
    <t>Related parties register</t>
  </si>
  <si>
    <t>Maintain a complete related-parties register covering board members, controlling shareholders, group entities, and other specified persons; update on trigger events.</t>
  </si>
  <si>
    <t>Art. 116(1)</t>
  </si>
  <si>
    <t>Related parties register; change logs</t>
  </si>
  <si>
    <t>Implemented; maintain related parties register evidence; include in routine control testing and retain artefacts.</t>
  </si>
  <si>
    <t>https://example.com/compliance/CBUAE/SUP/SUP-003</t>
  </si>
  <si>
    <t>SUP-004</t>
  </si>
  <si>
    <t>Quarterly related-party statement</t>
  </si>
  <si>
    <t>Prepare the quarterly statement of all credit and funding facilities to related parties in the CBUAE-specified form.</t>
  </si>
  <si>
    <t>Finance / Risk</t>
  </si>
  <si>
    <t>Quarterly statement; source data; sign-offs</t>
  </si>
  <si>
    <t>Implemented; maintain quarterly related-party statement evidence; include in routine control testing and retain artefacts.</t>
  </si>
  <si>
    <t>https://example.com/compliance/CBUAE/SUP/SUP-004</t>
  </si>
  <si>
    <t>SUP-005</t>
  </si>
  <si>
    <t>Submission timeliness</t>
  </si>
  <si>
    <t>Submit the related-party statement to CBUAE within 10 working days from end of each quarter (or as requested); maintain submission proof.</t>
  </si>
  <si>
    <t>Art. 116(2)</t>
  </si>
  <si>
    <t>Submission receipt; tracker; correspondence</t>
  </si>
  <si>
    <t>Implemented; maintain submission timeliness evidence; include in routine control testing and retain artefacts.</t>
  </si>
  <si>
    <t>https://example.com/compliance/CBUAE/SUP/SUP-005</t>
  </si>
  <si>
    <t>SUP-006</t>
  </si>
  <si>
    <t>CBUAE review outcomes</t>
  </si>
  <si>
    <t>If CBUAE indicates exposures may harm depositors, implement remediation actions directed by CBUAE (e.g., reduce exposure, strengthen collateral) and document closure.</t>
  </si>
  <si>
    <t>Art. 116(3)</t>
  </si>
  <si>
    <t>Remediation plan; action evidence; communications</t>
  </si>
  <si>
    <t>Implemented; maintain cbuae review outcomes evidence; include in routine control testing and retain artefacts.</t>
  </si>
  <si>
    <t>https://example.com/compliance/CBUAE/SUP/SUP-006</t>
  </si>
  <si>
    <t>SUP-007</t>
  </si>
  <si>
    <t>Consolidated supervision readiness</t>
  </si>
  <si>
    <t>Maintain an up-to-date group structure chart and list of subsidiaries/owned companies; ensure ability to provide consolidated prudential information on request.</t>
  </si>
  <si>
    <t>Art. 127</t>
  </si>
  <si>
    <t>Group structure chart; consolidated reporting pack</t>
  </si>
  <si>
    <t>Implemented; maintain consolidated supervision readiness evidence; include in routine control testing and retain artefacts.</t>
  </si>
  <si>
    <t>https://example.com/compliance/CBUAE/SUP/SUP-007</t>
  </si>
  <si>
    <t>SUP-008</t>
  </si>
  <si>
    <t>Prudential directives compliance</t>
  </si>
  <si>
    <t>Comply with prudential directives issued under consolidated supervision (e.g., capital, liquidity, large exposures, risk management expectations) and evidence monitoring.</t>
  </si>
  <si>
    <t>Art. 128(1)</t>
  </si>
  <si>
    <t>Prudential KPI dashboards; limit monitoring; breach logs</t>
  </si>
  <si>
    <t>Implemented; maintain prudential directives compliance evidence; include in routine control testing and retain artefacts.</t>
  </si>
  <si>
    <t>https://example.com/compliance/CBUAE/SUP/SUP-008</t>
  </si>
  <si>
    <t>SUP-009</t>
  </si>
  <si>
    <t>Reporting obligations</t>
  </si>
  <si>
    <t>Maintain a reporting inventory and submission calendar for all prudential and other reports required by CBUAE; reconcile data sources and retain audit trails.</t>
  </si>
  <si>
    <t>Art. 128(1) + Art. 133</t>
  </si>
  <si>
    <t>Reporting calendar; reconciliations; data lineage</t>
  </si>
  <si>
    <t>Implemented; maintain reporting obligations evidence; include in routine control testing and retain artefacts.</t>
  </si>
  <si>
    <t>https://example.com/compliance/CBUAE/SUP/SUP-009</t>
  </si>
  <si>
    <t>SUP-010</t>
  </si>
  <si>
    <t>Parent notification actions</t>
  </si>
  <si>
    <t>If CBUAE notifies the parent company to take measures/refrain from activities for consolidated supervision, maintain a response plan and evidence execution.</t>
  </si>
  <si>
    <t>Art. 128(5)</t>
  </si>
  <si>
    <t>Group Compliance</t>
  </si>
  <si>
    <t>Parent response plan; board minutes; actions</t>
  </si>
  <si>
    <t>Monitoring; refresh parent notification actions evidence and reconfirm operating effectiveness by 2026-04-15.</t>
  </si>
  <si>
    <t>https://example.com/compliance/CBUAE/SUP/SUP-010</t>
  </si>
  <si>
    <t>SUP-011</t>
  </si>
  <si>
    <t>Operational limits monitoring</t>
  </si>
  <si>
    <t>Monitor and comply with any operational limits set by CBUAE (e.g., funding under securities/discount/loans, lending to a single person, dealing in foreign govt/corporate securities).</t>
  </si>
  <si>
    <t>Art. 129</t>
  </si>
  <si>
    <t>Limit framework; monitoring reports; breaches</t>
  </si>
  <si>
    <t>Daily</t>
  </si>
  <si>
    <t>Monitoring; refresh operational limits monitoring evidence and reconfirm operating effectiveness by 2026-04-15.</t>
  </si>
  <si>
    <t>https://example.com/compliance/CBUAE/SUP/SUP-011</t>
  </si>
  <si>
    <t>SUP-012</t>
  </si>
  <si>
    <t>Cessation approval</t>
  </si>
  <si>
    <t>Do not cease or suspend operations (fully/partially) or cease Licensed Financial Activities without CBUAE approval; maintain a cessation playbook and approval evidence.</t>
  </si>
  <si>
    <t>Art. 126</t>
  </si>
  <si>
    <t>Cessation playbook; approval letters; board papers</t>
  </si>
  <si>
    <t>Monitoring; refresh cessation approval evidence and reconfirm operating effectiveness by 2026-04-15.</t>
  </si>
  <si>
    <t>https://example.com/compliance/CBUAE/SUP/SUP-012</t>
  </si>
  <si>
    <t>SUP-013</t>
  </si>
  <si>
    <t>M&amp;A approval gates</t>
  </si>
  <si>
    <t>For mergers/acquisitions, ensure compliance with CBUAE rules/conditions/instructions and maintain decision notices and grievance rights records where applicable.</t>
  </si>
  <si>
    <t>Art. 125(2)-(3)</t>
  </si>
  <si>
    <t>M&amp;A regulatory checklist; submissions; notices</t>
  </si>
  <si>
    <t>Monitoring; refresh m&amp;a approval gates evidence and reconfirm operating effectiveness by 2026-04-15.</t>
  </si>
  <si>
    <t>https://example.com/compliance/CBUAE/SUP/SUP-013</t>
  </si>
  <si>
    <t>SUP-014</t>
  </si>
  <si>
    <t>Examination readiness</t>
  </si>
  <si>
    <t>Maintain an examination readiness pack (policies, registers, licenses, prudential reports, audit trails) and a response protocol for CBUAE staff or authorized third parties.</t>
  </si>
  <si>
    <t>Art. 133(1)</t>
  </si>
  <si>
    <t>Exam pack index; response SOP; drills</t>
  </si>
  <si>
    <t>Monitoring; refresh examination readiness evidence and reconfirm operating effectiveness by 2026-04-30.</t>
  </si>
  <si>
    <t>https://example.com/compliance/CBUAE/SUP/SUP-014</t>
  </si>
  <si>
    <t>SUP-015</t>
  </si>
  <si>
    <t>Records access</t>
  </si>
  <si>
    <t>Ensure records, systems, and data are accessible to examiners and preserved securely; define data owners and rapid retrieval SLAs.</t>
  </si>
  <si>
    <t>Data retention policy; access procedures; retrieval metrics</t>
  </si>
  <si>
    <t>Monitoring; refresh records access evidence and reconfirm operating effectiveness by 2026-04-30.</t>
  </si>
  <si>
    <t>https://example.com/compliance/CBUAE/SUP/SUP-015</t>
  </si>
  <si>
    <t>SUP-016</t>
  </si>
  <si>
    <t>Fraud controls</t>
  </si>
  <si>
    <t>Implement robust fraud prevention and detection mechanisms to protect customers against unauthorized transactions, social engineering, identity theft and other fraud.</t>
  </si>
  <si>
    <t>Art. 149(1)</t>
  </si>
  <si>
    <t>Fraud strategy; monitoring; incident logs</t>
  </si>
  <si>
    <t>Monitoring; refresh fraud controls evidence and reconfirm operating effectiveness by 2026-03-31.</t>
  </si>
  <si>
    <t>https://example.com/compliance/CBUAE/SUP/SUP-016</t>
  </si>
  <si>
    <t>SUP-017</t>
  </si>
  <si>
    <t>Security standards</t>
  </si>
  <si>
    <t>Align digital and traditional banking security controls to any minimum standards issued by CBUAE (authentication, transaction monitoring, reporting obligations for suspected fraud).</t>
  </si>
  <si>
    <t>Art. 149(2)</t>
  </si>
  <si>
    <t>Security standards mapping; control testing results</t>
  </si>
  <si>
    <t>Monitoring; refresh security standards evidence and reconfirm operating effectiveness by 2026-04-30.</t>
  </si>
  <si>
    <t>https://example.com/compliance/CBUAE/SUP/SUP-017</t>
  </si>
  <si>
    <t>SUP-018</t>
  </si>
  <si>
    <t>Customer notification</t>
  </si>
  <si>
    <t>Promptly notify affected customers of security breaches or fraudulent incidents and take immediate corrective actions to mitigate damage; maintain templates and timelines.</t>
  </si>
  <si>
    <t>Art. 149(3)</t>
  </si>
  <si>
    <t>Incident comms log; templates; post-incident reports</t>
  </si>
  <si>
    <t>Monitoring; refresh customer notification evidence and reconfirm operating effectiveness by 2026-04-15.</t>
  </si>
  <si>
    <t>https://example.com/compliance/CBUAE/SUP/SUP-018</t>
  </si>
  <si>
    <t>SUP-019</t>
  </si>
  <si>
    <t>Data/report submission</t>
  </si>
  <si>
    <t>Be able to submit data, reports, or relevant information (including transaction records) to CBUAE when required; maintain extraction and validation procedures.</t>
  </si>
  <si>
    <t>Art. 149(4) + Art. 133</t>
  </si>
  <si>
    <t>Finance / IT</t>
  </si>
  <si>
    <t>Data extraction SOP; QA checks; submission proofs</t>
  </si>
  <si>
    <t>https://example.com/compliance/CBUAE/SUP/SUP-019</t>
  </si>
  <si>
    <t>SUP-020</t>
  </si>
  <si>
    <t>Public awareness</t>
  </si>
  <si>
    <t>Support public awareness initiatives on banking/insurance services and financial products and their risks, per CBUAE controls; maintain evidence of communications campaigns.</t>
  </si>
  <si>
    <t>Art. 148(10)</t>
  </si>
  <si>
    <t>Campaign materials; approvals; metrics</t>
  </si>
  <si>
    <t>Low</t>
  </si>
  <si>
    <t>https://example.com/compliance/CBUAE/SUP/SUP-020</t>
  </si>
  <si>
    <t>SUP-021</t>
  </si>
  <si>
    <t>No compound interest</t>
  </si>
  <si>
    <t>Ensure systems and product terms do not apply interest on accrued interest (compound interest) on customer facilities; evidence adherence to CBUAE rules/controls.</t>
  </si>
  <si>
    <t>Art. 148(11)</t>
  </si>
  <si>
    <t>Finance / Operations</t>
  </si>
  <si>
    <t>System configuration; product terms; testing evidence</t>
  </si>
  <si>
    <t>https://example.com/compliance/CBUAE/SUP/SUP-021</t>
  </si>
  <si>
    <t>SUP-022</t>
  </si>
  <si>
    <t>Sanctions awareness</t>
  </si>
  <si>
    <t>Maintain a compliance escalation process that considers potential administrative/financial sanctions (including large fines and license revocation) for breaches; ensure timely remediation and board reporting.</t>
  </si>
  <si>
    <t>Sanctions chapter (incl. fines up to AED 1bn; revocation)</t>
  </si>
  <si>
    <t>Incident management SOP; board reports; remediation tracker</t>
  </si>
  <si>
    <t>https://example.com/compliance/CBUAE/SUP/SUP-022</t>
  </si>
  <si>
    <t>SUP-023</t>
  </si>
  <si>
    <t>Grievances &amp; appeals</t>
  </si>
  <si>
    <t>Maintain a documented process to lodge grievances/appeals to the Grievances and Appeals Committee where rights are provided in decision notices; track timelines and outcomes.</t>
  </si>
  <si>
    <t>Decision notices include grievance rights (e.g., Art. 125(3), Art. 114(3))</t>
  </si>
  <si>
    <t>Grievance SOP; filings; outcomes log</t>
  </si>
  <si>
    <t>https://example.com/compliance/CBUAE/SUP/SUP-023</t>
  </si>
  <si>
    <t>SUP-024</t>
  </si>
  <si>
    <t>Decision notice tracking</t>
  </si>
  <si>
    <t>Log all formal CBUAE decisions/notices received (content, reasons, effective date) and ensure dissemination to relevant owners; confirm actions completed by effective dates.</t>
  </si>
  <si>
    <t>Decision notice content requirements (various articles)</t>
  </si>
  <si>
    <t>Notice register; distribution emails; closure evidence</t>
  </si>
  <si>
    <t>https://example.com/compliance/CBUAE/SUP/SUP-024</t>
  </si>
  <si>
    <t>SUP-025</t>
  </si>
  <si>
    <t>Data quality controls</t>
  </si>
  <si>
    <t>Operate data quality controls for regulatory reporting (reconciliations, validations, sign-offs, and lineage) to support examination and reporting obligations.</t>
  </si>
  <si>
    <t>Art. 133 (examination)</t>
  </si>
  <si>
    <t>Reconciliation packs; QC logs; sign-offs</t>
  </si>
  <si>
    <t>In progress; complete procedure update + evidence pack; target completion by 2026-03-16.</t>
  </si>
  <si>
    <t>https://example.com/compliance/CBUAE/SUP/SUP-025</t>
  </si>
  <si>
    <t>SUP-026</t>
  </si>
  <si>
    <t>Group impediments removal</t>
  </si>
  <si>
    <t>Assess and remediate any legal/operational impediments that would prevent effective consolidated supervision or information sharing across the group.</t>
  </si>
  <si>
    <t>Impediments assessment; remediation plan; legal opinions</t>
  </si>
  <si>
    <t>SUP-027</t>
  </si>
  <si>
    <t>Cross-border coordination</t>
  </si>
  <si>
    <t>Maintain coordination procedures for overseas branches/subsidiaries and Financial Free Zone entities to respond to CBUAE consolidated supervision and cooperate with relevant regulators.</t>
  </si>
  <si>
    <t>Art. 134 (cooperation/coordination)</t>
  </si>
  <si>
    <t>Regulator coordination protocol; MoUs; meeting notes</t>
  </si>
  <si>
    <t>SUP-028</t>
  </si>
  <si>
    <t>Incident reporting readiness</t>
  </si>
  <si>
    <t>Maintain an incident management framework that can meet any CBUAE reporting obligations for fraud/security incidents, including evidence of timely escalation and customer protection steps.</t>
  </si>
  <si>
    <t>Art. 149(2)-(3)</t>
  </si>
  <si>
    <t>Incident playbooks; SLA metrics; incident logs</t>
  </si>
  <si>
    <t>SUP-029</t>
  </si>
  <si>
    <t>Customer awareness controls</t>
  </si>
  <si>
    <t>Maintain customer communications governance for public awareness initiatives and risk disclosures, ensuring materials follow CBUAE controls and are approved by compliance.</t>
  </si>
  <si>
    <t>Comms governance SOP; approval logs</t>
  </si>
  <si>
    <t>https://example.com/compliance/CBUAE/SUP/SUP-029</t>
  </si>
  <si>
    <t>SUP-030</t>
  </si>
  <si>
    <t>Testing and drills</t>
  </si>
  <si>
    <t>Conduct periodic drills for examination response, data extraction, and fraud incident handling; record lessons learned and update procedures.</t>
  </si>
  <si>
    <t>Art. 133 + Art. 149</t>
  </si>
  <si>
    <t>Drill reports; updated SOPs</t>
  </si>
  <si>
    <t>https://example.com/compliance/CBUAE/SUP/SUP-030</t>
  </si>
  <si>
    <t>Dashboard 3: Supervision, Reporting &amp; Protection</t>
  </si>
  <si>
    <t>Linked checklist: Checklist 3 - Supervision</t>
  </si>
  <si>
    <t>Definitions &amp; How to Use This Workbook</t>
  </si>
  <si>
    <t>Use this tab to interpret tracker fields, statuses, RAG logic, and key regulatory terms used across all three checklists.</t>
  </si>
  <si>
    <t>Category</t>
  </si>
  <si>
    <t>Term</t>
  </si>
  <si>
    <t>Definition</t>
  </si>
  <si>
    <t>How to use in the checklist / dashboard</t>
  </si>
  <si>
    <t>Example / Notes</t>
  </si>
  <si>
    <t>Workbook field</t>
  </si>
  <si>
    <t>Unique identifier for each control/test item (e.g., LIC-001).</t>
  </si>
  <si>
    <t>Use as a stable reference for audit trails, issue logs, and evidence folders.</t>
  </si>
  <si>
    <t>Keep unchanged once issued; create new IDs for new controls.</t>
  </si>
  <si>
    <t>The compliance theme or process area the control belongs to.</t>
  </si>
  <si>
    <t>Use to group controls for ownership, reporting, and internal reviews.</t>
  </si>
  <si>
    <t>Examples: Licensing perimeter, Board approvals, Exam readiness.</t>
  </si>
  <si>
    <t>A plain-language statement of what must be in place (policy/process/control).</t>
  </si>
  <si>
    <t>Write it so a tester can objectively assess it (what, who, frequency, and evidence).</t>
  </si>
  <si>
    <t>Start with a verb: Maintain / Operate / Evidence / Track / Implement.</t>
  </si>
  <si>
    <t>The clause/article reference that the control maps to.</t>
  </si>
  <si>
    <t>Use to demonstrate traceability from regulation → internal control.</t>
  </si>
  <si>
    <t>Keep the same format throughout (e.g., Art. 60(1)-(2)).</t>
  </si>
  <si>
    <t>Defines whether the control applies to the institution and/or which legal entity it covers.</t>
  </si>
  <si>
    <t>Set to 'Not Applicable' if the control is genuinely out of scope, with rationale in notes.</t>
  </si>
  <si>
    <t>Example: Non-deposit taker may mark related-party statement as N/A if not required.</t>
  </si>
  <si>
    <t>The accountable team that maintains the control (first line) or oversees it (second line).</t>
  </si>
  <si>
    <t>Use for escalation and dashboard slicing; keep one primary owner.</t>
  </si>
  <si>
    <t>Examples: Compliance, Risk Management, Legal, IT/Security.</t>
  </si>
  <si>
    <t>Preventive = stops issues; Detective = finds issues; Corrective = fixes issues.</t>
  </si>
  <si>
    <t>Use to balance the control environment and highlight where preventive controls are missing.</t>
  </si>
  <si>
    <t>A robust program contains all three types.</t>
  </si>
  <si>
    <t>How you validate the control: Design effectiveness, Operating effectiveness, or Both.</t>
  </si>
  <si>
    <t>Use 'Design' when the control is being built; 'Operating' when it is running; 'Both' for mature controls.</t>
  </si>
  <si>
    <t>Design = exists &amp; is adequate; Operating = evidence it worked.</t>
  </si>
  <si>
    <t>The document(s) or system outputs proving the control exists and is operating.</t>
  </si>
  <si>
    <t>List the minimum evidence needed so testing is consistent.</t>
  </si>
  <si>
    <t>Examples: approvals, minutes, registers, logs, reconciliations.</t>
  </si>
  <si>
    <t>How often the control is performed or reviewed.</t>
  </si>
  <si>
    <t>Align with the risk level and regulatory expectations; use event-driven where triggered by changes.</t>
  </si>
  <si>
    <t>Quarterly/Monthly/Annual/Event-driven/Continuous.</t>
  </si>
  <si>
    <t>Implementation urgency (High/Medium) based on impact and regulatory risk.</t>
  </si>
  <si>
    <t>Use for sequencing and resourcing; escalate High items that are blocked or overdue.</t>
  </si>
  <si>
    <t>High often maps to licensing/governance/reporting obligations.</t>
  </si>
  <si>
    <t>Target completion or next required completion date.</t>
  </si>
  <si>
    <t>Used by dashboards to compute 'Overdue' and to manage delivery.</t>
  </si>
  <si>
    <t>Set realistic internal deadlines; update if formally re-baselined.</t>
  </si>
  <si>
    <t>Date the control was last tested or evidence was last refreshed.</t>
  </si>
  <si>
    <t>Use to demonstrate ongoing monitoring and to plan the next testing cycle.</t>
  </si>
  <si>
    <t>Avoid leaving blank for controls marked Monitoring.</t>
  </si>
  <si>
    <t>Current implementation state using the dropdown values.</t>
  </si>
  <si>
    <t>Update as work progresses; dashboards use Status to calculate counts and % complete.</t>
  </si>
  <si>
    <t>Do not use free text; keep to dropdown values.</t>
  </si>
  <si>
    <t>Traffic-light risk indicator for the control’s current health.</t>
  </si>
  <si>
    <t>Green = healthy; Amber = needs attention; Red = material gap/issue; Grey = N/A.</t>
  </si>
  <si>
    <t>Use alongside Status for richer reporting.</t>
  </si>
  <si>
    <t>Short plan for closing gaps, maintaining controls, or documenting rationale.</t>
  </si>
  <si>
    <t>Record blockers, dependencies, and what happens next (incl. approvals and deadlines).</t>
  </si>
  <si>
    <t>Keep it action-oriented and audit-friendly.</t>
  </si>
  <si>
    <t>Clickable link to the evidence folder or primary artefact.</t>
  </si>
  <si>
    <t>Paste your internal repository link (SharePoint/Drive) so testers can access evidence.</t>
  </si>
  <si>
    <t>Use a folder-per-Control ID pattern.</t>
  </si>
  <si>
    <t>No documented design or operating evidence exists yet.</t>
  </si>
  <si>
    <t>Use for gaps not yet addressed.</t>
  </si>
  <si>
    <t>Typical for newly identified obligations.</t>
  </si>
  <si>
    <t>Control is being designed or implemented; partial artefacts may exist.</t>
  </si>
  <si>
    <t>Use when implementation is actively underway.</t>
  </si>
  <si>
    <t>Should have a clear next step and due date.</t>
  </si>
  <si>
    <t>Control is implemented and has evidence that it is operating as intended.</t>
  </si>
  <si>
    <t>Use when you can pass an internal test based on artefacts.</t>
  </si>
  <si>
    <t>Still requires periodic review based on Frequency.</t>
  </si>
  <si>
    <t>Control is in place and requires ongoing periodic testing/refresh.</t>
  </si>
  <si>
    <t>Use when the focus is sustainment rather than build.</t>
  </si>
  <si>
    <t>Ensure Last reviewed is maintained.</t>
  </si>
  <si>
    <t>Implementation is stalled due to a dependency or constraint outside the owner’s control.</t>
  </si>
  <si>
    <t>Use when escalation is required; document the dependency in notes.</t>
  </si>
  <si>
    <t>Examples: awaiting regulator clarification, vendor deliverable, board schedule.</t>
  </si>
  <si>
    <t>Control does not apply to the institution’s activities or entity scope.</t>
  </si>
  <si>
    <t>Use only with a documented rationale in notes.</t>
  </si>
  <si>
    <t>RAG should typically be Grey.</t>
  </si>
  <si>
    <t>Green</t>
  </si>
  <si>
    <t>On track; evidence exists and no material issues identified.</t>
  </si>
  <si>
    <t>Use for stable controls meeting requirements.</t>
  </si>
  <si>
    <t>Dashboards show health at-a-glance.</t>
  </si>
  <si>
    <t>Amber</t>
  </si>
  <si>
    <t>Minor gaps, upcoming deadline risk, or evidence refresh needed.</t>
  </si>
  <si>
    <t>Use when attention is needed but risk is manageable.</t>
  </si>
  <si>
    <t>Often paired with Monitoring or In Progress.</t>
  </si>
  <si>
    <t>Red</t>
  </si>
  <si>
    <t>Material gap, overdue item, or control failure identified.</t>
  </si>
  <si>
    <t>Use for items requiring urgent remediation and escalation.</t>
  </si>
  <si>
    <t>Often paired with Not Started, In Progress, or Blocked.</t>
  </si>
  <si>
    <t>Grey</t>
  </si>
  <si>
    <t>Not applicable to the institution or entity.</t>
  </si>
  <si>
    <t>Use only when Status is Not Applicable.</t>
  </si>
  <si>
    <t>Include rationale in notes.</t>
  </si>
  <si>
    <t>Dashboard KPI</t>
  </si>
  <si>
    <t>Count of all controls listed in the linked checklist.</t>
  </si>
  <si>
    <t>Used to size the compliance workload.</t>
  </si>
  <si>
    <t>Equals number of Control IDs.</t>
  </si>
  <si>
    <t>Controls excluding those marked Not Applicable.</t>
  </si>
  <si>
    <t>Used as denominator for % complete.</t>
  </si>
  <si>
    <t>Helps avoid skew from out-of-scope items.</t>
  </si>
  <si>
    <t>Count of applicable controls where Due date &lt; today and Status is not Implemented/Monitoring.</t>
  </si>
  <si>
    <t>Used to flag delivery risk.</t>
  </si>
  <si>
    <t>If you re-baseline dates, update Due date.</t>
  </si>
  <si>
    <t>% complete</t>
  </si>
  <si>
    <t>Implemented ÷ Applicable controls.</t>
  </si>
  <si>
    <t>Use as a high-level progress metric for management reporting.</t>
  </si>
  <si>
    <t>Interpret alongside Overdue and RAG.</t>
  </si>
  <si>
    <t>Regulatory term</t>
  </si>
  <si>
    <t>License / Licensing</t>
  </si>
  <si>
    <t>Formal authorization to carry out regulated financial activities under the Central Bank’s framework.</t>
  </si>
  <si>
    <t>Use in Checklist 1 for scope mapping and change control.</t>
  </si>
  <si>
    <t>If activity changes, trigger licensing review.</t>
  </si>
  <si>
    <t>Licensed Financial Activity</t>
  </si>
  <si>
    <t>A regulated activity category (e.g., accepting deposits, providing credit, payment services) that requires authorization.</t>
  </si>
  <si>
    <t>Map each product/service to an activity category in Checklist 1.</t>
  </si>
  <si>
    <t>Avoid providing/promoting without the required permission.</t>
  </si>
  <si>
    <t>Promotion / Invitation to transact</t>
  </si>
  <si>
    <t>Marketing or facilitating actions that encourage others to enter into regulated financial activities.</t>
  </si>
  <si>
    <t>Use to control marketing approvals and third-party channels.</t>
  </si>
  <si>
    <t>Evidence: marketing approval workflow; content review logs.</t>
  </si>
  <si>
    <t>Emerging technologies</t>
  </si>
  <si>
    <t>Technology delivery models (e.g., virtual assets, DeFi mechanisms, platforms/protocols) that can still fall within regulated activity boundaries.</t>
  </si>
  <si>
    <t>Use the emerging-tech perimeter test controls in Checklist 1.</t>
  </si>
  <si>
    <t>Evidence: tech risk assessment; governance model; vendor due diligence.</t>
  </si>
  <si>
    <t>Authorized Individuals</t>
  </si>
  <si>
    <t>Individuals in specified senior or controlled roles requiring prior approval and ongoing fitness/suitability.</t>
  </si>
  <si>
    <t>Use Checklist 2 to track approvals, renewals, and role changes.</t>
  </si>
  <si>
    <t>Maintain an approval register and succession plan.</t>
  </si>
  <si>
    <t>Designated Functions</t>
  </si>
  <si>
    <t>Key functions/roles that are subject to regulatory fit-and-proper expectations and may be restricted if not suitable.</t>
  </si>
  <si>
    <t>Use Checklist 2 to monitor fit-and-proper triggers and attestations.</t>
  </si>
  <si>
    <t>Evidence: screening pack; declarations; training records.</t>
  </si>
  <si>
    <t>Suitability assessment covering integrity, competence, and capability to fulfill a role responsibly.</t>
  </si>
  <si>
    <t>Use for board nominations and authorized individuals tracking.</t>
  </si>
  <si>
    <t>Evidence: background checks; CV; declarations; performance concerns.</t>
  </si>
  <si>
    <t>Consolidated supervision</t>
  </si>
  <si>
    <t>Central Bank oversight applied at group level, not only at the standalone entity level.</t>
  </si>
  <si>
    <t>Use Checklist 3 to maintain group structure, intra-group exposures, and supervisory readiness.</t>
  </si>
  <si>
    <t>Evidence: group org chart; policies across subsidiaries.</t>
  </si>
  <si>
    <t>Prudential directives</t>
  </si>
  <si>
    <t>Supervisory instructions that can set requirements on capital, liquidity, exposures, and reporting.</t>
  </si>
  <si>
    <t>Use Checklist 3 to keep a regulatory obligations calendar and evidence pack.</t>
  </si>
  <si>
    <t>Evidence: regulatory inventory; board reporting.</t>
  </si>
  <si>
    <t>Related-party exposures statement</t>
  </si>
  <si>
    <t>Periodic internal statement/reporting of exposures to related parties for deposit-taking institutions.</t>
  </si>
  <si>
    <t>Track quarterly preparation, review, and sign-off in Checklist 3.</t>
  </si>
  <si>
    <t>Evidence: statement, reconciliation, approvals.</t>
  </si>
  <si>
    <t>Rulebook</t>
  </si>
  <si>
    <t>Central repository of applicable regulations/standards issued by the Central Bank.</t>
  </si>
  <si>
    <t>Assign an owner to monitor updates and keep policies aligned.</t>
  </si>
  <si>
    <t>Evidence: regulatory change log; update notices.</t>
  </si>
  <si>
    <t>Examination / inspection</t>
  </si>
  <si>
    <t>Regulator’s power to review the institution and require access to records and information.</t>
  </si>
  <si>
    <t>Maintain an exam-ready evidence pack (Checklist 3).</t>
  </si>
  <si>
    <t>Evidence: inspection response procedure; data room index.</t>
  </si>
  <si>
    <t>Transitional period</t>
  </si>
  <si>
    <t>A defined period granted to comply with a new requirement.</t>
  </si>
  <si>
    <t>Use to plan implementation waves and due dates.</t>
  </si>
  <si>
    <t>Document the transition plan and milestones.</t>
  </si>
  <si>
    <t>Reference (Article/Item) in Federal Decree-Law No. (6) of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</si>
</sst>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8" x14ac:knownFonts="1">
    <font>
      <sz val="11"/>
      <color theme="1"/>
      <name val="Calibri"/>
      <family val="2"/>
      <scheme val="minor"/>
    </font>
    <font>
      <b/>
      <sz val="16"/>
      <color rgb="FF1F4E79"/>
      <name val="Calibri"/>
      <family val="2"/>
    </font>
    <font>
      <sz val="11"/>
      <color rgb="FF404040"/>
      <name val="Calibri"/>
      <family val="2"/>
    </font>
    <font>
      <b/>
      <sz val="11"/>
      <color rgb="FF404040"/>
      <name val="Calibri"/>
      <family val="2"/>
    </font>
    <font>
      <b/>
      <sz val="11"/>
      <color rgb="FFFFFFFF"/>
      <name val="Calibri"/>
      <family val="2"/>
    </font>
    <font>
      <b/>
      <sz val="11"/>
      <color rgb="FFFFFFFF"/>
      <name val="Calibri"/>
      <family val="2"/>
    </font>
    <font>
      <b/>
      <sz val="12"/>
      <name val="Calibri"/>
      <family val="2"/>
    </font>
    <font>
      <b/>
      <sz val="11"/>
      <name val="Calibri"/>
      <family val="2"/>
    </font>
  </fonts>
  <fills count="4">
    <fill>
      <patternFill patternType="none"/>
    </fill>
    <fill>
      <patternFill patternType="gray125"/>
    </fill>
    <fill>
      <patternFill patternType="solid">
        <fgColor rgb="FF1F4E79"/>
      </patternFill>
    </fill>
    <fill>
      <patternFill patternType="solid">
        <fgColor theme="4" tint="0.39997558519241921"/>
        <bgColor indexed="64"/>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20">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0" fillId="0" borderId="1" xfId="0" applyBorder="1" applyAlignment="1">
      <alignment horizontal="left" vertical="top" wrapText="1"/>
    </xf>
    <xf numFmtId="0" fontId="0" fillId="0" borderId="1" xfId="0" applyBorder="1" applyAlignment="1">
      <alignment vertical="top" wrapText="1"/>
    </xf>
    <xf numFmtId="16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2" fillId="0" borderId="0" xfId="0" applyFont="1"/>
    <xf numFmtId="0" fontId="4" fillId="2" borderId="0" xfId="0" applyFont="1" applyFill="1" applyAlignment="1">
      <alignment horizontal="center" vertical="center" wrapText="1"/>
    </xf>
    <xf numFmtId="165" fontId="0" fillId="0" borderId="1" xfId="0" applyNumberFormat="1" applyBorder="1" applyAlignment="1">
      <alignment horizontal="center" vertical="center" wrapText="1"/>
    </xf>
    <xf numFmtId="0" fontId="6" fillId="0" borderId="0" xfId="0" applyFont="1"/>
    <xf numFmtId="0" fontId="7" fillId="0" borderId="0" xfId="0" applyFont="1"/>
    <xf numFmtId="0" fontId="5" fillId="2" borderId="1" xfId="0" applyFont="1" applyFill="1" applyBorder="1" applyAlignment="1">
      <alignment horizontal="center" vertical="center" wrapText="1"/>
    </xf>
    <xf numFmtId="0" fontId="6" fillId="0" borderId="0" xfId="0" applyFont="1" applyAlignment="1">
      <alignment horizontal="left" vertical="center"/>
    </xf>
    <xf numFmtId="0" fontId="1" fillId="3" borderId="0" xfId="0" applyFont="1" applyFill="1"/>
    <xf numFmtId="0" fontId="0" fillId="3" borderId="0" xfId="0" applyFill="1"/>
    <xf numFmtId="0" fontId="1" fillId="3" borderId="0" xfId="0" applyFont="1" applyFill="1" applyAlignment="1">
      <alignment horizontal="left" vertical="center"/>
    </xf>
  </cellXfs>
  <cellStyles count="1">
    <cellStyle name="Normal" xfId="0" builtinId="0"/>
  </cellStyles>
  <dxfs count="30">
    <dxf>
      <fill>
        <patternFill>
          <bgColor rgb="FFE7E6E6"/>
        </patternFill>
      </fill>
    </dxf>
    <dxf>
      <fill>
        <patternFill>
          <bgColor rgb="FFFFC7CE"/>
        </patternFill>
      </fill>
    </dxf>
    <dxf>
      <fill>
        <patternFill>
          <bgColor rgb="FFFFEB9C"/>
        </patternFill>
      </fill>
    </dxf>
    <dxf>
      <fill>
        <patternFill>
          <bgColor rgb="FFC6EFCE"/>
        </patternFill>
      </fill>
    </dxf>
    <dxf>
      <fill>
        <patternFill>
          <bgColor rgb="FFE7E6E6"/>
        </patternFill>
      </fill>
    </dxf>
    <dxf>
      <fill>
        <patternFill>
          <bgColor rgb="FFF8CBAD"/>
        </patternFill>
      </fill>
    </dxf>
    <dxf>
      <fill>
        <patternFill>
          <bgColor rgb="FFD9E1F2"/>
        </patternFill>
      </fill>
    </dxf>
    <dxf>
      <fill>
        <patternFill>
          <bgColor rgb="FFE2EFDA"/>
        </patternFill>
      </fill>
    </dxf>
    <dxf>
      <fill>
        <patternFill>
          <bgColor rgb="FFFFF2CC"/>
        </patternFill>
      </fill>
    </dxf>
    <dxf>
      <fill>
        <patternFill>
          <bgColor rgb="FFF2F2F2"/>
        </patternFill>
      </fill>
    </dxf>
    <dxf>
      <fill>
        <patternFill>
          <bgColor rgb="FFE7E6E6"/>
        </patternFill>
      </fill>
    </dxf>
    <dxf>
      <fill>
        <patternFill>
          <bgColor rgb="FFFFC7CE"/>
        </patternFill>
      </fill>
    </dxf>
    <dxf>
      <fill>
        <patternFill>
          <bgColor rgb="FFFFEB9C"/>
        </patternFill>
      </fill>
    </dxf>
    <dxf>
      <fill>
        <patternFill>
          <bgColor rgb="FFC6EFCE"/>
        </patternFill>
      </fill>
    </dxf>
    <dxf>
      <fill>
        <patternFill>
          <bgColor rgb="FFE7E6E6"/>
        </patternFill>
      </fill>
    </dxf>
    <dxf>
      <fill>
        <patternFill>
          <bgColor rgb="FFF8CBAD"/>
        </patternFill>
      </fill>
    </dxf>
    <dxf>
      <fill>
        <patternFill>
          <bgColor rgb="FFD9E1F2"/>
        </patternFill>
      </fill>
    </dxf>
    <dxf>
      <fill>
        <patternFill>
          <bgColor rgb="FFE2EFDA"/>
        </patternFill>
      </fill>
    </dxf>
    <dxf>
      <fill>
        <patternFill>
          <bgColor rgb="FFFFF2CC"/>
        </patternFill>
      </fill>
    </dxf>
    <dxf>
      <fill>
        <patternFill>
          <bgColor rgb="FFF2F2F2"/>
        </patternFill>
      </fill>
    </dxf>
    <dxf>
      <fill>
        <patternFill>
          <bgColor rgb="FFE7E6E6"/>
        </patternFill>
      </fill>
    </dxf>
    <dxf>
      <fill>
        <patternFill>
          <bgColor rgb="FFFFC7CE"/>
        </patternFill>
      </fill>
    </dxf>
    <dxf>
      <fill>
        <patternFill>
          <bgColor rgb="FFFFEB9C"/>
        </patternFill>
      </fill>
    </dxf>
    <dxf>
      <fill>
        <patternFill>
          <bgColor rgb="FFC6EFCE"/>
        </patternFill>
      </fill>
    </dxf>
    <dxf>
      <fill>
        <patternFill>
          <bgColor rgb="FFE7E6E6"/>
        </patternFill>
      </fill>
    </dxf>
    <dxf>
      <fill>
        <patternFill>
          <bgColor rgb="FFF8CBAD"/>
        </patternFill>
      </fill>
    </dxf>
    <dxf>
      <fill>
        <patternFill>
          <bgColor rgb="FFD9E1F2"/>
        </patternFill>
      </fill>
    </dxf>
    <dxf>
      <fill>
        <patternFill>
          <bgColor rgb="FFE2EFDA"/>
        </patternFill>
      </fill>
    </dxf>
    <dxf>
      <fill>
        <patternFill>
          <bgColor rgb="FFFFF2CC"/>
        </patternFill>
      </fill>
    </dxf>
    <dxf>
      <fill>
        <patternFill>
          <bgColor rgb="FFF2F2F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292100</xdr:colOff>
      <xdr:row>1</xdr:row>
      <xdr:rowOff>114300</xdr:rowOff>
    </xdr:from>
    <xdr:to>
      <xdr:col>13</xdr:col>
      <xdr:colOff>146050</xdr:colOff>
      <xdr:row>11</xdr:row>
      <xdr:rowOff>120650</xdr:rowOff>
    </xdr:to>
    <xdr:sp macro="" textlink="">
      <xdr:nvSpPr>
        <xdr:cNvPr id="2" name="TextBox 1">
          <a:extLst>
            <a:ext uri="{FF2B5EF4-FFF2-40B4-BE49-F238E27FC236}">
              <a16:creationId xmlns:a16="http://schemas.microsoft.com/office/drawing/2014/main" id="{10A18269-36E9-60E4-3E30-D2134D6A44A8}"/>
            </a:ext>
          </a:extLst>
        </xdr:cNvPr>
        <xdr:cNvSpPr txBox="1"/>
      </xdr:nvSpPr>
      <xdr:spPr>
        <a:xfrm>
          <a:off x="901700" y="298450"/>
          <a:ext cx="7169150" cy="1847850"/>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t>This template is a practical</a:t>
          </a:r>
          <a:r>
            <a:rPr lang="en-US" baseline="0"/>
            <a:t> </a:t>
          </a:r>
          <a:r>
            <a:rPr lang="en-US"/>
            <a:t>compliance toolkit that converts the key obligations in the </a:t>
          </a:r>
          <a:r>
            <a:rPr lang="en-US" b="1"/>
            <a:t>Federal Decree-Law No. (6) of 2025 Regarding the Central Bank, Regulation of Financial Institutions and Activities,and Insurance Business </a:t>
          </a:r>
          <a:r>
            <a:rPr lang="en-US"/>
            <a:t>into three operational checklists for financial institutions: (1) </a:t>
          </a:r>
          <a:r>
            <a:rPr lang="en-US" b="1"/>
            <a:t>Licensing and permitted activities</a:t>
          </a:r>
          <a:r>
            <a:rPr lang="en-US"/>
            <a:t> (including controls to prevent unlicensed activity or promotion), (2) </a:t>
          </a:r>
          <a:r>
            <a:rPr lang="en-US" b="1"/>
            <a:t>Governance and authorized individuals</a:t>
          </a:r>
          <a:r>
            <a:rPr lang="en-US"/>
            <a:t> (board/senior appointments, fit-and-proper evidence, approvals, and accountability), and (3) </a:t>
          </a:r>
          <a:r>
            <a:rPr lang="en-US" b="1"/>
            <a:t>Ongoing supervision, reporting, and inspection readiness</a:t>
          </a:r>
          <a:r>
            <a:rPr lang="en-US"/>
            <a:t> (regulatory calendar, evidence packs, related-party exposures, and supervisory response processes). Each checklist is structured like a controls tracker with clear owners, frequency, due dates, evidence/artefacts, and status so teams can manage implementation and demonstrate compliance. Each module also has its own dashboard that automatically summarizes progress, overdue items, and status distribution for management reporting, and a Definitions tab standardizes terms and status meanings so the workbook can be used consistently across compliance, risk, legal, and internal audit.</a:t>
          </a:r>
        </a:p>
        <a:p>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_Checklist1Licensing" displayName="T_Checklist1Licensing" ref="A7:Q207">
  <autoFilter ref="A7:Q207" xr:uid="{00000000-0009-0000-0100-000001000000}"/>
  <tableColumns count="17">
    <tableColumn id="1" xr3:uid="{00000000-0010-0000-0000-000001000000}" name="Control ID"/>
    <tableColumn id="2" xr3:uid="{00000000-0010-0000-0000-000002000000}" name="Domain"/>
    <tableColumn id="3" xr3:uid="{00000000-0010-0000-0000-000003000000}" name="Requirement / Control statement"/>
    <tableColumn id="4" xr3:uid="{00000000-0010-0000-0000-000004000000}" name="Reference (Article/Item) in Federal Decree-Law No. (6) of 2025"/>
    <tableColumn id="5" xr3:uid="{00000000-0010-0000-0000-000005000000}" name="Applicability"/>
    <tableColumn id="6" xr3:uid="{00000000-0010-0000-0000-000006000000}" name="Owner function"/>
    <tableColumn id="7" xr3:uid="{00000000-0010-0000-0000-000007000000}" name="Control type"/>
    <tableColumn id="8" xr3:uid="{00000000-0010-0000-0000-000008000000}" name="Testing method"/>
    <tableColumn id="9" xr3:uid="{00000000-0010-0000-0000-000009000000}" name="Evidence / artefact"/>
    <tableColumn id="10" xr3:uid="{00000000-0010-0000-0000-00000A000000}" name="Frequency"/>
    <tableColumn id="11" xr3:uid="{00000000-0010-0000-0000-00000B000000}" name="Priority"/>
    <tableColumn id="12" xr3:uid="{00000000-0010-0000-0000-00000C000000}" name="Due date"/>
    <tableColumn id="13" xr3:uid="{00000000-0010-0000-0000-00000D000000}" name="Last reviewed"/>
    <tableColumn id="14" xr3:uid="{00000000-0010-0000-0000-00000E000000}" name="Status"/>
    <tableColumn id="15" xr3:uid="{00000000-0010-0000-0000-00000F000000}" name="RAG"/>
    <tableColumn id="16" xr3:uid="{00000000-0010-0000-0000-000010000000}" name="Next action / notes"/>
    <tableColumn id="17" xr3:uid="{00000000-0010-0000-0000-000011000000}" name="Evidence link"/>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_Checklist2Governance" displayName="T_Checklist2Governance" ref="A7:Q207">
  <autoFilter ref="A7:Q207" xr:uid="{00000000-0009-0000-0100-000002000000}"/>
  <tableColumns count="17">
    <tableColumn id="1" xr3:uid="{00000000-0010-0000-0100-000001000000}" name="Control ID"/>
    <tableColumn id="2" xr3:uid="{00000000-0010-0000-0100-000002000000}" name="Domain"/>
    <tableColumn id="3" xr3:uid="{00000000-0010-0000-0100-000003000000}" name="Requirement / Control statement"/>
    <tableColumn id="4" xr3:uid="{00000000-0010-0000-0100-000004000000}" name="Reference (Article/Item) in Federal Decree-Law No. (6) of 2025"/>
    <tableColumn id="5" xr3:uid="{00000000-0010-0000-0100-000005000000}" name="Applicability"/>
    <tableColumn id="6" xr3:uid="{00000000-0010-0000-0100-000006000000}" name="Owner function"/>
    <tableColumn id="7" xr3:uid="{00000000-0010-0000-0100-000007000000}" name="Control type"/>
    <tableColumn id="8" xr3:uid="{00000000-0010-0000-0100-000008000000}" name="Testing method"/>
    <tableColumn id="9" xr3:uid="{00000000-0010-0000-0100-000009000000}" name="Evidence / artefact"/>
    <tableColumn id="10" xr3:uid="{00000000-0010-0000-0100-00000A000000}" name="Frequency"/>
    <tableColumn id="11" xr3:uid="{00000000-0010-0000-0100-00000B000000}" name="Priority"/>
    <tableColumn id="12" xr3:uid="{00000000-0010-0000-0100-00000C000000}" name="Due date"/>
    <tableColumn id="13" xr3:uid="{00000000-0010-0000-0100-00000D000000}" name="Last reviewed"/>
    <tableColumn id="14" xr3:uid="{00000000-0010-0000-0100-00000E000000}" name="Status"/>
    <tableColumn id="15" xr3:uid="{00000000-0010-0000-0100-00000F000000}" name="RAG"/>
    <tableColumn id="16" xr3:uid="{00000000-0010-0000-0100-000010000000}" name="Next action / notes"/>
    <tableColumn id="17" xr3:uid="{00000000-0010-0000-0100-000011000000}" name="Evidence link"/>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_Checklist3Supervision" displayName="T_Checklist3Supervision" ref="A7:Q207">
  <autoFilter ref="A7:Q207" xr:uid="{00000000-0009-0000-0100-000003000000}"/>
  <tableColumns count="17">
    <tableColumn id="1" xr3:uid="{00000000-0010-0000-0200-000001000000}" name="Control ID"/>
    <tableColumn id="2" xr3:uid="{00000000-0010-0000-0200-000002000000}" name="Domain"/>
    <tableColumn id="3" xr3:uid="{00000000-0010-0000-0200-000003000000}" name="Requirement / Control statement"/>
    <tableColumn id="4" xr3:uid="{00000000-0010-0000-0200-000004000000}" name="Reference (Article/Item) in Federal Decree-Law No. (6) of 2025"/>
    <tableColumn id="5" xr3:uid="{00000000-0010-0000-0200-000005000000}" name="Applicability"/>
    <tableColumn id="6" xr3:uid="{00000000-0010-0000-0200-000006000000}" name="Owner function"/>
    <tableColumn id="7" xr3:uid="{00000000-0010-0000-0200-000007000000}" name="Control type"/>
    <tableColumn id="8" xr3:uid="{00000000-0010-0000-0200-000008000000}" name="Testing method"/>
    <tableColumn id="9" xr3:uid="{00000000-0010-0000-0200-000009000000}" name="Evidence / artefact"/>
    <tableColumn id="10" xr3:uid="{00000000-0010-0000-0200-00000A000000}" name="Frequency"/>
    <tableColumn id="11" xr3:uid="{00000000-0010-0000-0200-00000B000000}" name="Priority"/>
    <tableColumn id="12" xr3:uid="{00000000-0010-0000-0200-00000C000000}" name="Due date"/>
    <tableColumn id="13" xr3:uid="{00000000-0010-0000-0200-00000D000000}" name="Last reviewed"/>
    <tableColumn id="14" xr3:uid="{00000000-0010-0000-0200-00000E000000}" name="Status"/>
    <tableColumn id="15" xr3:uid="{00000000-0010-0000-0200-00000F000000}" name="RAG"/>
    <tableColumn id="16" xr3:uid="{00000000-0010-0000-0200-000010000000}" name="Next action / notes"/>
    <tableColumn id="17" xr3:uid="{00000000-0010-0000-0200-000011000000}" name="Evidence link"/>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_Definitions" displayName="T_Definitions" ref="A4:E48">
  <autoFilter ref="A4:E48" xr:uid="{00000000-0009-0000-0100-000004000000}"/>
  <tableColumns count="5">
    <tableColumn id="1" xr3:uid="{00000000-0010-0000-0300-000001000000}" name="Category"/>
    <tableColumn id="2" xr3:uid="{00000000-0010-0000-0300-000002000000}" name="Term"/>
    <tableColumn id="3" xr3:uid="{00000000-0010-0000-0300-000003000000}" name="Definition"/>
    <tableColumn id="4" xr3:uid="{00000000-0010-0000-0300-000004000000}" name="How to use in the checklist / dashboard"/>
    <tableColumn id="5" xr3:uid="{00000000-0010-0000-0300-000005000000}" name="Example / Notes"/>
  </tableColumns>
  <tableStyleInfo name="TableStyleMedium9" showFirstColumn="0" showLastColumn="0" showRowStripes="1" showColumnStripes="0"/>
</table>
</file>

<file path=xl/theme/theme1.xml><?xml version="1.0" encoding="utf-8"?>
<a:theme xmlns:a="http://schemas.openxmlformats.org/drawingml/2006/main" name="Offic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a:srgbClr val="000000">
                <a:alpha val="38000"/>
              </a:srgbClr>
            </a:outerShdw>
          </a:effectLst>
        </a:effectStyle>
        <a:effectStyle>
          <a:effectLst>
            <a:outerShdw blurRad="40000" dist="23000" dir="5400000">
              <a:srgbClr val="000000">
                <a:alpha val="35000"/>
              </a:srgbClr>
            </a:outerShdw>
          </a:effectLst>
        </a:effectStyle>
        <a:effectStyle>
          <a:effectLst>
            <a:outerShdw blurRad="40000" dist="23000" dir="540000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20A95-5A11-4C8A-BDF4-CBF799E6AA87}">
  <dimension ref="A1"/>
  <sheetViews>
    <sheetView workbookViewId="0">
      <selection activeCell="G16" sqref="G16"/>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07"/>
  <sheetViews>
    <sheetView showGridLines="0" workbookViewId="0">
      <selection sqref="A1:XFD1"/>
    </sheetView>
  </sheetViews>
  <sheetFormatPr defaultRowHeight="14.5" x14ac:dyDescent="0.35"/>
  <cols>
    <col min="1" max="1" width="12" customWidth="1"/>
    <col min="2" max="2" width="18" customWidth="1"/>
    <col min="3" max="3" width="52" customWidth="1"/>
    <col min="4" max="4" width="18" customWidth="1"/>
    <col min="5" max="5" width="20" customWidth="1"/>
    <col min="6" max="6" width="18" customWidth="1"/>
    <col min="7" max="7" width="14" customWidth="1"/>
    <col min="8" max="8" width="18" customWidth="1"/>
    <col min="9" max="9" width="28" customWidth="1"/>
    <col min="10" max="10" width="12" customWidth="1"/>
    <col min="11" max="11" width="10" customWidth="1"/>
    <col min="12" max="13" width="12" customWidth="1"/>
    <col min="14" max="14" width="14" customWidth="1"/>
    <col min="15" max="15" width="10" customWidth="1"/>
    <col min="16" max="16" width="28" customWidth="1"/>
    <col min="17" max="17" width="22" customWidth="1"/>
  </cols>
  <sheetData>
    <row r="1" spans="1:17" s="18" customFormat="1" ht="24" customHeight="1" x14ac:dyDescent="0.5">
      <c r="A1" s="17" t="s">
        <v>0</v>
      </c>
    </row>
    <row r="2" spans="1:17" ht="32" customHeight="1" x14ac:dyDescent="0.35">
      <c r="A2" s="14" t="s">
        <v>1</v>
      </c>
    </row>
    <row r="4" spans="1:17" ht="29" x14ac:dyDescent="0.35">
      <c r="A4" s="2" t="s">
        <v>2</v>
      </c>
      <c r="B4" s="3" t="s">
        <v>3</v>
      </c>
    </row>
    <row r="5" spans="1:17" ht="29" x14ac:dyDescent="0.35">
      <c r="A5" s="2" t="s">
        <v>4</v>
      </c>
      <c r="B5" s="3" t="s">
        <v>5</v>
      </c>
    </row>
    <row r="7" spans="1:17" ht="58" x14ac:dyDescent="0.35">
      <c r="A7" s="4" t="s">
        <v>6</v>
      </c>
      <c r="B7" s="5" t="s">
        <v>7</v>
      </c>
      <c r="C7" s="5" t="s">
        <v>8</v>
      </c>
      <c r="D7" s="15" t="s">
        <v>810</v>
      </c>
      <c r="E7" s="4" t="s">
        <v>10</v>
      </c>
      <c r="F7" s="4" t="s">
        <v>11</v>
      </c>
      <c r="G7" s="4" t="s">
        <v>12</v>
      </c>
      <c r="H7" s="4" t="s">
        <v>13</v>
      </c>
      <c r="I7" s="5" t="s">
        <v>14</v>
      </c>
      <c r="J7" s="4" t="s">
        <v>15</v>
      </c>
      <c r="K7" s="4" t="s">
        <v>16</v>
      </c>
      <c r="L7" s="4" t="s">
        <v>17</v>
      </c>
      <c r="M7" s="4" t="s">
        <v>18</v>
      </c>
      <c r="N7" s="4" t="s">
        <v>19</v>
      </c>
      <c r="O7" s="4" t="s">
        <v>20</v>
      </c>
      <c r="P7" s="5" t="s">
        <v>21</v>
      </c>
      <c r="Q7" s="4" t="s">
        <v>22</v>
      </c>
    </row>
    <row r="8" spans="1:17" ht="58" x14ac:dyDescent="0.35">
      <c r="A8" s="6" t="s">
        <v>23</v>
      </c>
      <c r="B8" s="7" t="s">
        <v>24</v>
      </c>
      <c r="C8" s="7" t="s">
        <v>25</v>
      </c>
      <c r="D8" s="6" t="s">
        <v>26</v>
      </c>
      <c r="E8" s="6" t="s">
        <v>27</v>
      </c>
      <c r="F8" s="6" t="s">
        <v>28</v>
      </c>
      <c r="G8" s="6" t="s">
        <v>29</v>
      </c>
      <c r="H8" s="6" t="s">
        <v>30</v>
      </c>
      <c r="I8" s="7" t="s">
        <v>31</v>
      </c>
      <c r="J8" s="6" t="s">
        <v>32</v>
      </c>
      <c r="K8" s="6" t="s">
        <v>33</v>
      </c>
      <c r="L8" s="8">
        <v>46142</v>
      </c>
      <c r="M8" s="8">
        <v>46052</v>
      </c>
      <c r="N8" s="6" t="s">
        <v>34</v>
      </c>
      <c r="O8" s="9" t="str">
        <f t="shared" ref="O8:O39" ca="1" si="0">IF($N8="Implemented","Green",IF($N8="Not Applicable","Grey",IF(AND($L8&lt;&gt;"",$L8&lt;TODAY()),"Red",IF($N8="Blocked","Red",IF($N8="In Progress","Amber",IF($N8="Not Started","Amber","Amber"))))))</f>
        <v>Green</v>
      </c>
      <c r="P8" s="7" t="s">
        <v>35</v>
      </c>
      <c r="Q8" s="6" t="s">
        <v>36</v>
      </c>
    </row>
    <row r="9" spans="1:17" ht="72.5" x14ac:dyDescent="0.35">
      <c r="A9" s="6" t="s">
        <v>37</v>
      </c>
      <c r="B9" s="7" t="s">
        <v>38</v>
      </c>
      <c r="C9" s="7" t="s">
        <v>39</v>
      </c>
      <c r="D9" s="6" t="s">
        <v>40</v>
      </c>
      <c r="E9" s="6" t="s">
        <v>27</v>
      </c>
      <c r="F9" s="6" t="s">
        <v>28</v>
      </c>
      <c r="G9" s="6" t="s">
        <v>29</v>
      </c>
      <c r="H9" s="6" t="s">
        <v>41</v>
      </c>
      <c r="I9" s="7" t="s">
        <v>42</v>
      </c>
      <c r="J9" s="6" t="s">
        <v>43</v>
      </c>
      <c r="K9" s="6" t="s">
        <v>33</v>
      </c>
      <c r="L9" s="8">
        <v>46112</v>
      </c>
      <c r="M9" s="8">
        <v>46051</v>
      </c>
      <c r="N9" s="6" t="s">
        <v>34</v>
      </c>
      <c r="O9" s="9" t="str">
        <f t="shared" ca="1" si="0"/>
        <v>Green</v>
      </c>
      <c r="P9" s="7" t="s">
        <v>44</v>
      </c>
      <c r="Q9" s="6" t="s">
        <v>45</v>
      </c>
    </row>
    <row r="10" spans="1:17" ht="58" x14ac:dyDescent="0.35">
      <c r="A10" s="6" t="s">
        <v>46</v>
      </c>
      <c r="B10" s="7" t="s">
        <v>24</v>
      </c>
      <c r="C10" s="7" t="s">
        <v>47</v>
      </c>
      <c r="D10" s="6" t="s">
        <v>48</v>
      </c>
      <c r="E10" s="6" t="s">
        <v>27</v>
      </c>
      <c r="F10" s="6" t="s">
        <v>28</v>
      </c>
      <c r="G10" s="6" t="s">
        <v>29</v>
      </c>
      <c r="H10" s="6" t="s">
        <v>41</v>
      </c>
      <c r="I10" s="7" t="s">
        <v>49</v>
      </c>
      <c r="J10" s="6" t="s">
        <v>50</v>
      </c>
      <c r="K10" s="6" t="s">
        <v>33</v>
      </c>
      <c r="L10" s="8">
        <v>46107</v>
      </c>
      <c r="M10" s="8">
        <v>46050</v>
      </c>
      <c r="N10" s="6" t="s">
        <v>34</v>
      </c>
      <c r="O10" s="9" t="str">
        <f t="shared" ca="1" si="0"/>
        <v>Green</v>
      </c>
      <c r="P10" s="7" t="s">
        <v>35</v>
      </c>
      <c r="Q10" s="6" t="s">
        <v>51</v>
      </c>
    </row>
    <row r="11" spans="1:17" ht="58" x14ac:dyDescent="0.35">
      <c r="A11" s="6" t="s">
        <v>52</v>
      </c>
      <c r="B11" s="7" t="s">
        <v>53</v>
      </c>
      <c r="C11" s="7" t="s">
        <v>54</v>
      </c>
      <c r="D11" s="6" t="s">
        <v>55</v>
      </c>
      <c r="E11" s="6" t="s">
        <v>27</v>
      </c>
      <c r="F11" s="6" t="s">
        <v>56</v>
      </c>
      <c r="G11" s="6" t="s">
        <v>29</v>
      </c>
      <c r="H11" s="6" t="s">
        <v>30</v>
      </c>
      <c r="I11" s="7" t="s">
        <v>57</v>
      </c>
      <c r="J11" s="6" t="s">
        <v>43</v>
      </c>
      <c r="K11" s="6" t="s">
        <v>33</v>
      </c>
      <c r="L11" s="8">
        <v>46112</v>
      </c>
      <c r="M11" s="8">
        <v>46049</v>
      </c>
      <c r="N11" s="6" t="s">
        <v>34</v>
      </c>
      <c r="O11" s="9" t="str">
        <f t="shared" ca="1" si="0"/>
        <v>Green</v>
      </c>
      <c r="P11" s="7" t="s">
        <v>58</v>
      </c>
      <c r="Q11" s="6" t="s">
        <v>59</v>
      </c>
    </row>
    <row r="12" spans="1:17" ht="72.5" x14ac:dyDescent="0.35">
      <c r="A12" s="6" t="s">
        <v>60</v>
      </c>
      <c r="B12" s="7" t="s">
        <v>61</v>
      </c>
      <c r="C12" s="7" t="s">
        <v>62</v>
      </c>
      <c r="D12" s="6" t="s">
        <v>63</v>
      </c>
      <c r="E12" s="6" t="s">
        <v>27</v>
      </c>
      <c r="F12" s="6" t="s">
        <v>64</v>
      </c>
      <c r="G12" s="6" t="s">
        <v>29</v>
      </c>
      <c r="H12" s="6" t="s">
        <v>65</v>
      </c>
      <c r="I12" s="7" t="s">
        <v>66</v>
      </c>
      <c r="J12" s="6" t="s">
        <v>32</v>
      </c>
      <c r="K12" s="6" t="s">
        <v>67</v>
      </c>
      <c r="L12" s="8">
        <v>46142</v>
      </c>
      <c r="M12" s="8">
        <v>46048</v>
      </c>
      <c r="N12" s="6" t="s">
        <v>34</v>
      </c>
      <c r="O12" s="9" t="str">
        <f t="shared" ca="1" si="0"/>
        <v>Green</v>
      </c>
      <c r="P12" s="7" t="s">
        <v>68</v>
      </c>
      <c r="Q12" s="6" t="s">
        <v>69</v>
      </c>
    </row>
    <row r="13" spans="1:17" ht="87" x14ac:dyDescent="0.35">
      <c r="A13" s="6" t="s">
        <v>70</v>
      </c>
      <c r="B13" s="7" t="s">
        <v>71</v>
      </c>
      <c r="C13" s="7" t="s">
        <v>72</v>
      </c>
      <c r="D13" s="6" t="s">
        <v>73</v>
      </c>
      <c r="E13" s="6" t="s">
        <v>27</v>
      </c>
      <c r="F13" s="6" t="s">
        <v>28</v>
      </c>
      <c r="G13" s="6" t="s">
        <v>29</v>
      </c>
      <c r="H13" s="6" t="s">
        <v>65</v>
      </c>
      <c r="I13" s="7" t="s">
        <v>74</v>
      </c>
      <c r="J13" s="6" t="s">
        <v>32</v>
      </c>
      <c r="K13" s="6" t="s">
        <v>33</v>
      </c>
      <c r="L13" s="8">
        <v>46142</v>
      </c>
      <c r="M13" s="8">
        <v>46047</v>
      </c>
      <c r="N13" s="6" t="s">
        <v>34</v>
      </c>
      <c r="O13" s="9" t="str">
        <f t="shared" ca="1" si="0"/>
        <v>Green</v>
      </c>
      <c r="P13" s="7" t="s">
        <v>75</v>
      </c>
      <c r="Q13" s="6" t="s">
        <v>76</v>
      </c>
    </row>
    <row r="14" spans="1:17" ht="58" x14ac:dyDescent="0.35">
      <c r="A14" s="6" t="s">
        <v>77</v>
      </c>
      <c r="B14" s="7" t="s">
        <v>78</v>
      </c>
      <c r="C14" s="7" t="s">
        <v>79</v>
      </c>
      <c r="D14" s="6" t="s">
        <v>80</v>
      </c>
      <c r="E14" s="6" t="s">
        <v>27</v>
      </c>
      <c r="F14" s="6" t="s">
        <v>28</v>
      </c>
      <c r="G14" s="6" t="s">
        <v>81</v>
      </c>
      <c r="H14" s="6" t="s">
        <v>41</v>
      </c>
      <c r="I14" s="7" t="s">
        <v>82</v>
      </c>
      <c r="J14" s="6" t="s">
        <v>50</v>
      </c>
      <c r="K14" s="6" t="s">
        <v>33</v>
      </c>
      <c r="L14" s="8">
        <v>46107</v>
      </c>
      <c r="M14" s="8">
        <v>46046</v>
      </c>
      <c r="N14" s="6" t="s">
        <v>34</v>
      </c>
      <c r="O14" s="9" t="str">
        <f t="shared" ca="1" si="0"/>
        <v>Green</v>
      </c>
      <c r="P14" s="7" t="s">
        <v>83</v>
      </c>
      <c r="Q14" s="6" t="s">
        <v>84</v>
      </c>
    </row>
    <row r="15" spans="1:17" ht="58" x14ac:dyDescent="0.35">
      <c r="A15" s="6" t="s">
        <v>85</v>
      </c>
      <c r="B15" s="7" t="s">
        <v>86</v>
      </c>
      <c r="C15" s="7" t="s">
        <v>87</v>
      </c>
      <c r="D15" s="6" t="s">
        <v>88</v>
      </c>
      <c r="E15" s="6" t="s">
        <v>27</v>
      </c>
      <c r="F15" s="6" t="s">
        <v>64</v>
      </c>
      <c r="G15" s="6" t="s">
        <v>29</v>
      </c>
      <c r="H15" s="6" t="s">
        <v>41</v>
      </c>
      <c r="I15" s="7" t="s">
        <v>89</v>
      </c>
      <c r="J15" s="6" t="s">
        <v>90</v>
      </c>
      <c r="K15" s="6" t="s">
        <v>33</v>
      </c>
      <c r="L15" s="8">
        <v>46127</v>
      </c>
      <c r="M15" s="8">
        <v>46045</v>
      </c>
      <c r="N15" s="6" t="s">
        <v>34</v>
      </c>
      <c r="O15" s="9" t="str">
        <f t="shared" ca="1" si="0"/>
        <v>Green</v>
      </c>
      <c r="P15" s="7" t="s">
        <v>91</v>
      </c>
      <c r="Q15" s="6" t="s">
        <v>92</v>
      </c>
    </row>
    <row r="16" spans="1:17" ht="72.5" x14ac:dyDescent="0.35">
      <c r="A16" s="6" t="s">
        <v>93</v>
      </c>
      <c r="B16" s="7" t="s">
        <v>94</v>
      </c>
      <c r="C16" s="7" t="s">
        <v>95</v>
      </c>
      <c r="D16" s="6" t="s">
        <v>96</v>
      </c>
      <c r="E16" s="6" t="s">
        <v>27</v>
      </c>
      <c r="F16" s="6" t="s">
        <v>28</v>
      </c>
      <c r="G16" s="6" t="s">
        <v>29</v>
      </c>
      <c r="H16" s="6" t="s">
        <v>65</v>
      </c>
      <c r="I16" s="7" t="s">
        <v>97</v>
      </c>
      <c r="J16" s="6" t="s">
        <v>90</v>
      </c>
      <c r="K16" s="6" t="s">
        <v>33</v>
      </c>
      <c r="L16" s="8">
        <v>46127</v>
      </c>
      <c r="M16" s="8">
        <v>46044</v>
      </c>
      <c r="N16" s="6" t="s">
        <v>34</v>
      </c>
      <c r="O16" s="9" t="str">
        <f t="shared" ca="1" si="0"/>
        <v>Green</v>
      </c>
      <c r="P16" s="7" t="s">
        <v>98</v>
      </c>
      <c r="Q16" s="6" t="s">
        <v>99</v>
      </c>
    </row>
    <row r="17" spans="1:17" ht="58" x14ac:dyDescent="0.35">
      <c r="A17" s="6" t="s">
        <v>100</v>
      </c>
      <c r="B17" s="7" t="s">
        <v>101</v>
      </c>
      <c r="C17" s="7" t="s">
        <v>102</v>
      </c>
      <c r="D17" s="6" t="s">
        <v>103</v>
      </c>
      <c r="E17" s="6" t="s">
        <v>27</v>
      </c>
      <c r="F17" s="6" t="s">
        <v>104</v>
      </c>
      <c r="G17" s="6" t="s">
        <v>29</v>
      </c>
      <c r="H17" s="6" t="s">
        <v>30</v>
      </c>
      <c r="I17" s="7" t="s">
        <v>105</v>
      </c>
      <c r="J17" s="6" t="s">
        <v>90</v>
      </c>
      <c r="K17" s="6" t="s">
        <v>33</v>
      </c>
      <c r="L17" s="8"/>
      <c r="M17" s="8"/>
      <c r="N17" s="6" t="s">
        <v>106</v>
      </c>
      <c r="O17" s="9" t="str">
        <f t="shared" ca="1" si="0"/>
        <v>Grey</v>
      </c>
      <c r="P17" s="7" t="s">
        <v>107</v>
      </c>
      <c r="Q17" s="6" t="s">
        <v>108</v>
      </c>
    </row>
    <row r="18" spans="1:17" ht="72.5" x14ac:dyDescent="0.35">
      <c r="A18" s="6" t="s">
        <v>109</v>
      </c>
      <c r="B18" s="7" t="s">
        <v>110</v>
      </c>
      <c r="C18" s="7" t="s">
        <v>111</v>
      </c>
      <c r="D18" s="6" t="s">
        <v>112</v>
      </c>
      <c r="E18" s="6" t="s">
        <v>27</v>
      </c>
      <c r="F18" s="6" t="s">
        <v>113</v>
      </c>
      <c r="G18" s="6" t="s">
        <v>29</v>
      </c>
      <c r="H18" s="6" t="s">
        <v>30</v>
      </c>
      <c r="I18" s="7" t="s">
        <v>114</v>
      </c>
      <c r="J18" s="6" t="s">
        <v>90</v>
      </c>
      <c r="K18" s="6" t="s">
        <v>33</v>
      </c>
      <c r="L18" s="8">
        <v>46127</v>
      </c>
      <c r="M18" s="8">
        <v>46072</v>
      </c>
      <c r="N18" s="6" t="s">
        <v>115</v>
      </c>
      <c r="O18" s="9" t="str">
        <f t="shared" ca="1" si="0"/>
        <v>Amber</v>
      </c>
      <c r="P18" s="7" t="s">
        <v>116</v>
      </c>
      <c r="Q18" s="6" t="s">
        <v>117</v>
      </c>
    </row>
    <row r="19" spans="1:17" ht="58" x14ac:dyDescent="0.35">
      <c r="A19" s="6" t="s">
        <v>118</v>
      </c>
      <c r="B19" s="7" t="s">
        <v>119</v>
      </c>
      <c r="C19" s="7" t="s">
        <v>120</v>
      </c>
      <c r="D19" s="6" t="s">
        <v>121</v>
      </c>
      <c r="E19" s="6" t="s">
        <v>27</v>
      </c>
      <c r="F19" s="6" t="s">
        <v>28</v>
      </c>
      <c r="G19" s="6" t="s">
        <v>29</v>
      </c>
      <c r="H19" s="6" t="s">
        <v>41</v>
      </c>
      <c r="I19" s="7" t="s">
        <v>122</v>
      </c>
      <c r="J19" s="6" t="s">
        <v>90</v>
      </c>
      <c r="K19" s="6" t="s">
        <v>33</v>
      </c>
      <c r="L19" s="8">
        <v>46127</v>
      </c>
      <c r="M19" s="8">
        <v>46071</v>
      </c>
      <c r="N19" s="6" t="s">
        <v>115</v>
      </c>
      <c r="O19" s="9" t="str">
        <f t="shared" ca="1" si="0"/>
        <v>Amber</v>
      </c>
      <c r="P19" s="7" t="s">
        <v>123</v>
      </c>
      <c r="Q19" s="6" t="s">
        <v>124</v>
      </c>
    </row>
    <row r="20" spans="1:17" ht="58" x14ac:dyDescent="0.35">
      <c r="A20" s="6" t="s">
        <v>125</v>
      </c>
      <c r="B20" s="7" t="s">
        <v>126</v>
      </c>
      <c r="C20" s="7" t="s">
        <v>127</v>
      </c>
      <c r="D20" s="6" t="s">
        <v>128</v>
      </c>
      <c r="E20" s="6" t="s">
        <v>27</v>
      </c>
      <c r="F20" s="6" t="s">
        <v>129</v>
      </c>
      <c r="G20" s="6" t="s">
        <v>29</v>
      </c>
      <c r="H20" s="6" t="s">
        <v>30</v>
      </c>
      <c r="I20" s="7" t="s">
        <v>130</v>
      </c>
      <c r="J20" s="6" t="s">
        <v>90</v>
      </c>
      <c r="K20" s="6" t="s">
        <v>33</v>
      </c>
      <c r="L20" s="8">
        <v>46127</v>
      </c>
      <c r="M20" s="8">
        <v>46070</v>
      </c>
      <c r="N20" s="6" t="s">
        <v>115</v>
      </c>
      <c r="O20" s="9" t="str">
        <f t="shared" ca="1" si="0"/>
        <v>Amber</v>
      </c>
      <c r="P20" s="7" t="s">
        <v>131</v>
      </c>
      <c r="Q20" s="6" t="s">
        <v>132</v>
      </c>
    </row>
    <row r="21" spans="1:17" ht="58" x14ac:dyDescent="0.35">
      <c r="A21" s="6" t="s">
        <v>133</v>
      </c>
      <c r="B21" s="7" t="s">
        <v>134</v>
      </c>
      <c r="C21" s="7" t="s">
        <v>135</v>
      </c>
      <c r="D21" s="6" t="s">
        <v>136</v>
      </c>
      <c r="E21" s="6" t="s">
        <v>27</v>
      </c>
      <c r="F21" s="6" t="s">
        <v>137</v>
      </c>
      <c r="G21" s="6" t="s">
        <v>29</v>
      </c>
      <c r="H21" s="6" t="s">
        <v>65</v>
      </c>
      <c r="I21" s="7" t="s">
        <v>138</v>
      </c>
      <c r="J21" s="6" t="s">
        <v>90</v>
      </c>
      <c r="K21" s="6" t="s">
        <v>33</v>
      </c>
      <c r="L21" s="8">
        <v>46127</v>
      </c>
      <c r="M21" s="8">
        <v>46069</v>
      </c>
      <c r="N21" s="6" t="s">
        <v>115</v>
      </c>
      <c r="O21" s="9" t="str">
        <f t="shared" ca="1" si="0"/>
        <v>Amber</v>
      </c>
      <c r="P21" s="7" t="s">
        <v>139</v>
      </c>
      <c r="Q21" s="6" t="s">
        <v>140</v>
      </c>
    </row>
    <row r="22" spans="1:17" ht="58" x14ac:dyDescent="0.35">
      <c r="A22" s="6" t="s">
        <v>141</v>
      </c>
      <c r="B22" s="7" t="s">
        <v>142</v>
      </c>
      <c r="C22" s="7" t="s">
        <v>143</v>
      </c>
      <c r="D22" s="6" t="s">
        <v>144</v>
      </c>
      <c r="E22" s="6" t="s">
        <v>27</v>
      </c>
      <c r="F22" s="6" t="s">
        <v>145</v>
      </c>
      <c r="G22" s="6" t="s">
        <v>29</v>
      </c>
      <c r="H22" s="6" t="s">
        <v>65</v>
      </c>
      <c r="I22" s="7" t="s">
        <v>146</v>
      </c>
      <c r="J22" s="6" t="s">
        <v>147</v>
      </c>
      <c r="K22" s="6" t="s">
        <v>67</v>
      </c>
      <c r="L22" s="8">
        <v>46262</v>
      </c>
      <c r="M22" s="8">
        <v>46068</v>
      </c>
      <c r="N22" s="6" t="s">
        <v>115</v>
      </c>
      <c r="O22" s="9" t="str">
        <f t="shared" ca="1" si="0"/>
        <v>Amber</v>
      </c>
      <c r="P22" s="7" t="s">
        <v>148</v>
      </c>
      <c r="Q22" s="6" t="s">
        <v>149</v>
      </c>
    </row>
    <row r="23" spans="1:17" ht="58" x14ac:dyDescent="0.35">
      <c r="A23" s="6" t="s">
        <v>150</v>
      </c>
      <c r="B23" s="7" t="s">
        <v>151</v>
      </c>
      <c r="C23" s="7" t="s">
        <v>152</v>
      </c>
      <c r="D23" s="6" t="s">
        <v>153</v>
      </c>
      <c r="E23" s="6" t="s">
        <v>27</v>
      </c>
      <c r="F23" s="6" t="s">
        <v>154</v>
      </c>
      <c r="G23" s="6" t="s">
        <v>29</v>
      </c>
      <c r="H23" s="6" t="s">
        <v>30</v>
      </c>
      <c r="I23" s="7" t="s">
        <v>155</v>
      </c>
      <c r="J23" s="6" t="s">
        <v>32</v>
      </c>
      <c r="K23" s="6" t="s">
        <v>33</v>
      </c>
      <c r="L23" s="8">
        <v>46142</v>
      </c>
      <c r="M23" s="8">
        <v>46067</v>
      </c>
      <c r="N23" s="6" t="s">
        <v>115</v>
      </c>
      <c r="O23" s="9" t="str">
        <f t="shared" ca="1" si="0"/>
        <v>Amber</v>
      </c>
      <c r="P23" s="7" t="s">
        <v>156</v>
      </c>
      <c r="Q23" s="6" t="s">
        <v>157</v>
      </c>
    </row>
    <row r="24" spans="1:17" ht="58" x14ac:dyDescent="0.35">
      <c r="A24" s="6" t="s">
        <v>158</v>
      </c>
      <c r="B24" s="7" t="s">
        <v>159</v>
      </c>
      <c r="C24" s="7" t="s">
        <v>160</v>
      </c>
      <c r="D24" s="6" t="s">
        <v>161</v>
      </c>
      <c r="E24" s="6" t="s">
        <v>27</v>
      </c>
      <c r="F24" s="6" t="s">
        <v>28</v>
      </c>
      <c r="G24" s="6" t="s">
        <v>81</v>
      </c>
      <c r="H24" s="6" t="s">
        <v>41</v>
      </c>
      <c r="I24" s="7" t="s">
        <v>162</v>
      </c>
      <c r="J24" s="6" t="s">
        <v>90</v>
      </c>
      <c r="K24" s="6" t="s">
        <v>33</v>
      </c>
      <c r="L24" s="8">
        <v>46109</v>
      </c>
      <c r="M24" s="8">
        <v>46075</v>
      </c>
      <c r="N24" s="6" t="s">
        <v>163</v>
      </c>
      <c r="O24" s="9" t="str">
        <f t="shared" ca="1" si="0"/>
        <v>Amber</v>
      </c>
      <c r="P24" s="7" t="s">
        <v>164</v>
      </c>
      <c r="Q24" s="6" t="s">
        <v>165</v>
      </c>
    </row>
    <row r="25" spans="1:17" ht="58" x14ac:dyDescent="0.35">
      <c r="A25" s="6" t="s">
        <v>166</v>
      </c>
      <c r="B25" s="7" t="s">
        <v>167</v>
      </c>
      <c r="C25" s="7" t="s">
        <v>168</v>
      </c>
      <c r="D25" s="6" t="s">
        <v>169</v>
      </c>
      <c r="E25" s="6" t="s">
        <v>27</v>
      </c>
      <c r="F25" s="6" t="s">
        <v>28</v>
      </c>
      <c r="G25" s="6" t="s">
        <v>81</v>
      </c>
      <c r="H25" s="6" t="s">
        <v>41</v>
      </c>
      <c r="I25" s="7" t="s">
        <v>170</v>
      </c>
      <c r="J25" s="6" t="s">
        <v>90</v>
      </c>
      <c r="K25" s="6" t="s">
        <v>67</v>
      </c>
      <c r="L25" s="8">
        <v>46109</v>
      </c>
      <c r="M25" s="8">
        <v>46074</v>
      </c>
      <c r="N25" s="6" t="s">
        <v>163</v>
      </c>
      <c r="O25" s="9" t="str">
        <f t="shared" ca="1" si="0"/>
        <v>Amber</v>
      </c>
      <c r="P25" s="7" t="s">
        <v>164</v>
      </c>
      <c r="Q25" s="6" t="s">
        <v>171</v>
      </c>
    </row>
    <row r="26" spans="1:17" ht="58" x14ac:dyDescent="0.35">
      <c r="A26" s="6" t="s">
        <v>172</v>
      </c>
      <c r="B26" s="7" t="s">
        <v>173</v>
      </c>
      <c r="C26" s="7" t="s">
        <v>174</v>
      </c>
      <c r="D26" s="6" t="s">
        <v>175</v>
      </c>
      <c r="E26" s="6" t="s">
        <v>27</v>
      </c>
      <c r="F26" s="6" t="s">
        <v>176</v>
      </c>
      <c r="G26" s="6" t="s">
        <v>177</v>
      </c>
      <c r="H26" s="6" t="s">
        <v>65</v>
      </c>
      <c r="I26" s="7" t="s">
        <v>178</v>
      </c>
      <c r="J26" s="6" t="s">
        <v>90</v>
      </c>
      <c r="K26" s="6" t="s">
        <v>67</v>
      </c>
      <c r="L26" s="8">
        <v>46109</v>
      </c>
      <c r="M26" s="8">
        <v>46073</v>
      </c>
      <c r="N26" s="6" t="s">
        <v>163</v>
      </c>
      <c r="O26" s="9" t="str">
        <f t="shared" ca="1" si="0"/>
        <v>Amber</v>
      </c>
      <c r="P26" s="7" t="s">
        <v>164</v>
      </c>
      <c r="Q26" s="6" t="s">
        <v>179</v>
      </c>
    </row>
    <row r="27" spans="1:17" ht="58" x14ac:dyDescent="0.35">
      <c r="A27" s="6" t="s">
        <v>180</v>
      </c>
      <c r="B27" s="7" t="s">
        <v>181</v>
      </c>
      <c r="C27" s="7" t="s">
        <v>182</v>
      </c>
      <c r="D27" s="6" t="s">
        <v>183</v>
      </c>
      <c r="E27" s="6" t="s">
        <v>27</v>
      </c>
      <c r="F27" s="6" t="s">
        <v>28</v>
      </c>
      <c r="G27" s="6" t="s">
        <v>81</v>
      </c>
      <c r="H27" s="6" t="s">
        <v>41</v>
      </c>
      <c r="I27" s="7" t="s">
        <v>184</v>
      </c>
      <c r="J27" s="6" t="s">
        <v>43</v>
      </c>
      <c r="K27" s="6" t="s">
        <v>33</v>
      </c>
      <c r="L27" s="8">
        <v>46100</v>
      </c>
      <c r="M27" s="8">
        <v>46072</v>
      </c>
      <c r="N27" s="6" t="s">
        <v>163</v>
      </c>
      <c r="O27" s="9" t="str">
        <f t="shared" ca="1" si="0"/>
        <v>Amber</v>
      </c>
      <c r="P27" s="7" t="s">
        <v>185</v>
      </c>
      <c r="Q27" s="6" t="s">
        <v>186</v>
      </c>
    </row>
    <row r="28" spans="1:17" ht="58" x14ac:dyDescent="0.35">
      <c r="A28" s="6" t="s">
        <v>187</v>
      </c>
      <c r="B28" s="7" t="s">
        <v>188</v>
      </c>
      <c r="C28" s="7" t="s">
        <v>189</v>
      </c>
      <c r="D28" s="6" t="s">
        <v>190</v>
      </c>
      <c r="E28" s="6" t="s">
        <v>27</v>
      </c>
      <c r="F28" s="6" t="s">
        <v>191</v>
      </c>
      <c r="G28" s="6" t="s">
        <v>29</v>
      </c>
      <c r="H28" s="6" t="s">
        <v>41</v>
      </c>
      <c r="I28" s="7" t="s">
        <v>192</v>
      </c>
      <c r="J28" s="6" t="s">
        <v>32</v>
      </c>
      <c r="K28" s="6" t="s">
        <v>33</v>
      </c>
      <c r="L28" s="8">
        <v>46118</v>
      </c>
      <c r="M28" s="8">
        <v>46071</v>
      </c>
      <c r="N28" s="6" t="s">
        <v>163</v>
      </c>
      <c r="O28" s="9" t="str">
        <f t="shared" ca="1" si="0"/>
        <v>Amber</v>
      </c>
      <c r="P28" s="7" t="s">
        <v>193</v>
      </c>
      <c r="Q28" s="6" t="s">
        <v>194</v>
      </c>
    </row>
    <row r="29" spans="1:17" ht="58" x14ac:dyDescent="0.35">
      <c r="A29" s="6" t="s">
        <v>195</v>
      </c>
      <c r="B29" s="7" t="s">
        <v>196</v>
      </c>
      <c r="C29" s="7" t="s">
        <v>197</v>
      </c>
      <c r="D29" s="6" t="s">
        <v>198</v>
      </c>
      <c r="E29" s="6" t="s">
        <v>27</v>
      </c>
      <c r="F29" s="6" t="s">
        <v>56</v>
      </c>
      <c r="G29" s="6" t="s">
        <v>29</v>
      </c>
      <c r="H29" s="6" t="s">
        <v>30</v>
      </c>
      <c r="I29" s="7" t="s">
        <v>199</v>
      </c>
      <c r="J29" s="6" t="s">
        <v>90</v>
      </c>
      <c r="K29" s="6" t="s">
        <v>33</v>
      </c>
      <c r="L29" s="8">
        <v>46109</v>
      </c>
      <c r="M29" s="8">
        <v>46077</v>
      </c>
      <c r="N29" s="6" t="s">
        <v>163</v>
      </c>
      <c r="O29" s="9" t="str">
        <f t="shared" ca="1" si="0"/>
        <v>Amber</v>
      </c>
      <c r="P29" s="7" t="s">
        <v>164</v>
      </c>
      <c r="Q29" s="6" t="s">
        <v>200</v>
      </c>
    </row>
    <row r="30" spans="1:17" ht="58" x14ac:dyDescent="0.35">
      <c r="A30" s="6" t="s">
        <v>201</v>
      </c>
      <c r="B30" s="7" t="s">
        <v>202</v>
      </c>
      <c r="C30" s="7" t="s">
        <v>203</v>
      </c>
      <c r="D30" s="6" t="s">
        <v>204</v>
      </c>
      <c r="E30" s="6" t="s">
        <v>27</v>
      </c>
      <c r="F30" s="6" t="s">
        <v>205</v>
      </c>
      <c r="G30" s="6" t="s">
        <v>29</v>
      </c>
      <c r="H30" s="6" t="s">
        <v>65</v>
      </c>
      <c r="I30" s="7" t="s">
        <v>206</v>
      </c>
      <c r="J30" s="6" t="s">
        <v>147</v>
      </c>
      <c r="K30" s="6" t="s">
        <v>67</v>
      </c>
      <c r="L30" s="8">
        <v>46190</v>
      </c>
      <c r="M30" s="8">
        <v>46076</v>
      </c>
      <c r="N30" s="6" t="s">
        <v>163</v>
      </c>
      <c r="O30" s="9" t="str">
        <f t="shared" ca="1" si="0"/>
        <v>Amber</v>
      </c>
      <c r="P30" s="7" t="s">
        <v>207</v>
      </c>
      <c r="Q30" s="6" t="s">
        <v>208</v>
      </c>
    </row>
    <row r="31" spans="1:17" ht="58" x14ac:dyDescent="0.35">
      <c r="A31" s="6" t="s">
        <v>209</v>
      </c>
      <c r="B31" s="7" t="s">
        <v>210</v>
      </c>
      <c r="C31" s="7" t="s">
        <v>211</v>
      </c>
      <c r="D31" s="6" t="s">
        <v>212</v>
      </c>
      <c r="E31" s="6" t="s">
        <v>27</v>
      </c>
      <c r="F31" s="6" t="s">
        <v>28</v>
      </c>
      <c r="G31" s="6" t="s">
        <v>81</v>
      </c>
      <c r="H31" s="6" t="s">
        <v>41</v>
      </c>
      <c r="I31" s="7" t="s">
        <v>213</v>
      </c>
      <c r="J31" s="6" t="s">
        <v>32</v>
      </c>
      <c r="K31" s="6" t="s">
        <v>67</v>
      </c>
      <c r="L31" s="8">
        <v>46130</v>
      </c>
      <c r="M31" s="8"/>
      <c r="N31" s="6" t="s">
        <v>214</v>
      </c>
      <c r="O31" s="9" t="str">
        <f t="shared" ca="1" si="0"/>
        <v>Amber</v>
      </c>
      <c r="P31" s="7" t="s">
        <v>215</v>
      </c>
      <c r="Q31" s="6"/>
    </row>
    <row r="32" spans="1:17" ht="58" x14ac:dyDescent="0.35">
      <c r="A32" s="6" t="s">
        <v>216</v>
      </c>
      <c r="B32" s="7" t="s">
        <v>217</v>
      </c>
      <c r="C32" s="7" t="s">
        <v>218</v>
      </c>
      <c r="D32" s="6" t="s">
        <v>219</v>
      </c>
      <c r="E32" s="6" t="s">
        <v>27</v>
      </c>
      <c r="F32" s="6" t="s">
        <v>28</v>
      </c>
      <c r="G32" s="6" t="s">
        <v>81</v>
      </c>
      <c r="H32" s="6" t="s">
        <v>41</v>
      </c>
      <c r="I32" s="7" t="s">
        <v>220</v>
      </c>
      <c r="J32" s="6" t="s">
        <v>221</v>
      </c>
      <c r="K32" s="6" t="s">
        <v>67</v>
      </c>
      <c r="L32" s="8">
        <v>46075</v>
      </c>
      <c r="M32" s="8"/>
      <c r="N32" s="6" t="s">
        <v>214</v>
      </c>
      <c r="O32" s="9" t="str">
        <f t="shared" ca="1" si="0"/>
        <v>Red</v>
      </c>
      <c r="P32" s="7" t="s">
        <v>215</v>
      </c>
      <c r="Q32" s="6"/>
    </row>
    <row r="33" spans="1:17" ht="58" x14ac:dyDescent="0.35">
      <c r="A33" s="6" t="s">
        <v>222</v>
      </c>
      <c r="B33" s="7" t="s">
        <v>223</v>
      </c>
      <c r="C33" s="7" t="s">
        <v>224</v>
      </c>
      <c r="D33" s="6" t="s">
        <v>225</v>
      </c>
      <c r="E33" s="6" t="s">
        <v>27</v>
      </c>
      <c r="F33" s="6" t="s">
        <v>226</v>
      </c>
      <c r="G33" s="6" t="s">
        <v>29</v>
      </c>
      <c r="H33" s="6" t="s">
        <v>65</v>
      </c>
      <c r="I33" s="7" t="s">
        <v>227</v>
      </c>
      <c r="J33" s="6" t="s">
        <v>90</v>
      </c>
      <c r="K33" s="6" t="s">
        <v>67</v>
      </c>
      <c r="L33" s="8">
        <v>46118</v>
      </c>
      <c r="M33" s="8"/>
      <c r="N33" s="6" t="s">
        <v>214</v>
      </c>
      <c r="O33" s="9" t="str">
        <f t="shared" ca="1" si="0"/>
        <v>Amber</v>
      </c>
      <c r="P33" s="7" t="s">
        <v>215</v>
      </c>
      <c r="Q33" s="6"/>
    </row>
    <row r="34" spans="1:17" ht="58" x14ac:dyDescent="0.35">
      <c r="A34" s="6" t="s">
        <v>228</v>
      </c>
      <c r="B34" s="7" t="s">
        <v>229</v>
      </c>
      <c r="C34" s="7" t="s">
        <v>230</v>
      </c>
      <c r="D34" s="6" t="s">
        <v>40</v>
      </c>
      <c r="E34" s="6" t="s">
        <v>27</v>
      </c>
      <c r="F34" s="6" t="s">
        <v>231</v>
      </c>
      <c r="G34" s="6" t="s">
        <v>81</v>
      </c>
      <c r="H34" s="6" t="s">
        <v>41</v>
      </c>
      <c r="I34" s="7" t="s">
        <v>232</v>
      </c>
      <c r="J34" s="6" t="s">
        <v>50</v>
      </c>
      <c r="K34" s="6" t="s">
        <v>33</v>
      </c>
      <c r="L34" s="8">
        <v>46102</v>
      </c>
      <c r="M34" s="8"/>
      <c r="N34" s="6" t="s">
        <v>214</v>
      </c>
      <c r="O34" s="9" t="str">
        <f t="shared" ca="1" si="0"/>
        <v>Amber</v>
      </c>
      <c r="P34" s="7" t="s">
        <v>215</v>
      </c>
      <c r="Q34" s="6"/>
    </row>
    <row r="35" spans="1:17" ht="58" x14ac:dyDescent="0.35">
      <c r="A35" s="6" t="s">
        <v>233</v>
      </c>
      <c r="B35" s="7" t="s">
        <v>234</v>
      </c>
      <c r="C35" s="7" t="s">
        <v>235</v>
      </c>
      <c r="D35" s="6" t="s">
        <v>236</v>
      </c>
      <c r="E35" s="6" t="s">
        <v>27</v>
      </c>
      <c r="F35" s="6" t="s">
        <v>237</v>
      </c>
      <c r="G35" s="6" t="s">
        <v>81</v>
      </c>
      <c r="H35" s="6" t="s">
        <v>41</v>
      </c>
      <c r="I35" s="7" t="s">
        <v>238</v>
      </c>
      <c r="J35" s="6" t="s">
        <v>147</v>
      </c>
      <c r="K35" s="6" t="s">
        <v>67</v>
      </c>
      <c r="L35" s="8">
        <v>46068</v>
      </c>
      <c r="M35" s="8"/>
      <c r="N35" s="6" t="s">
        <v>214</v>
      </c>
      <c r="O35" s="9" t="str">
        <f t="shared" ca="1" si="0"/>
        <v>Red</v>
      </c>
      <c r="P35" s="7" t="s">
        <v>215</v>
      </c>
      <c r="Q35" s="6"/>
    </row>
    <row r="36" spans="1:17" ht="72.5" x14ac:dyDescent="0.35">
      <c r="A36" s="6" t="s">
        <v>239</v>
      </c>
      <c r="B36" s="7" t="s">
        <v>240</v>
      </c>
      <c r="C36" s="7" t="s">
        <v>241</v>
      </c>
      <c r="D36" s="6" t="s">
        <v>242</v>
      </c>
      <c r="E36" s="6" t="s">
        <v>27</v>
      </c>
      <c r="F36" s="6" t="s">
        <v>243</v>
      </c>
      <c r="G36" s="6" t="s">
        <v>29</v>
      </c>
      <c r="H36" s="6" t="s">
        <v>30</v>
      </c>
      <c r="I36" s="7" t="s">
        <v>244</v>
      </c>
      <c r="J36" s="6" t="s">
        <v>147</v>
      </c>
      <c r="K36" s="6" t="s">
        <v>33</v>
      </c>
      <c r="L36" s="8">
        <v>46061</v>
      </c>
      <c r="M36" s="8">
        <v>46059</v>
      </c>
      <c r="N36" s="6" t="s">
        <v>245</v>
      </c>
      <c r="O36" s="9" t="str">
        <f t="shared" ca="1" si="0"/>
        <v>Red</v>
      </c>
      <c r="P36" s="7" t="s">
        <v>246</v>
      </c>
      <c r="Q36" s="6" t="s">
        <v>247</v>
      </c>
    </row>
    <row r="37" spans="1:17" ht="72.5" x14ac:dyDescent="0.35">
      <c r="A37" s="6" t="s">
        <v>248</v>
      </c>
      <c r="B37" s="7" t="s">
        <v>249</v>
      </c>
      <c r="C37" s="7" t="s">
        <v>250</v>
      </c>
      <c r="D37" s="6" t="s">
        <v>251</v>
      </c>
      <c r="E37" s="6" t="s">
        <v>27</v>
      </c>
      <c r="F37" s="6" t="s">
        <v>28</v>
      </c>
      <c r="G37" s="6" t="s">
        <v>177</v>
      </c>
      <c r="H37" s="6" t="s">
        <v>65</v>
      </c>
      <c r="I37" s="7" t="s">
        <v>252</v>
      </c>
      <c r="J37" s="6" t="s">
        <v>90</v>
      </c>
      <c r="K37" s="6" t="s">
        <v>33</v>
      </c>
      <c r="L37" s="8">
        <v>46061</v>
      </c>
      <c r="M37" s="8">
        <v>46058</v>
      </c>
      <c r="N37" s="6" t="s">
        <v>245</v>
      </c>
      <c r="O37" s="9" t="str">
        <f t="shared" ca="1" si="0"/>
        <v>Red</v>
      </c>
      <c r="P37" s="7" t="s">
        <v>246</v>
      </c>
      <c r="Q37" s="6" t="s">
        <v>253</v>
      </c>
    </row>
    <row r="38" spans="1:17" x14ac:dyDescent="0.35">
      <c r="A38" s="6"/>
      <c r="B38" s="7"/>
      <c r="C38" s="7"/>
      <c r="D38" s="6"/>
      <c r="E38" s="6"/>
      <c r="F38" s="6"/>
      <c r="G38" s="6"/>
      <c r="H38" s="6"/>
      <c r="I38" s="7"/>
      <c r="J38" s="6"/>
      <c r="K38" s="6"/>
      <c r="L38" s="8"/>
      <c r="M38" s="8"/>
      <c r="N38" s="6"/>
      <c r="O38" s="9" t="str">
        <f t="shared" ca="1" si="0"/>
        <v>Amber</v>
      </c>
      <c r="P38" s="7"/>
      <c r="Q38" s="6"/>
    </row>
    <row r="39" spans="1:17" x14ac:dyDescent="0.35">
      <c r="A39" s="6"/>
      <c r="B39" s="7"/>
      <c r="C39" s="7"/>
      <c r="D39" s="6"/>
      <c r="E39" s="6"/>
      <c r="F39" s="6"/>
      <c r="G39" s="6"/>
      <c r="H39" s="6"/>
      <c r="I39" s="7"/>
      <c r="J39" s="6"/>
      <c r="K39" s="6"/>
      <c r="L39" s="8"/>
      <c r="M39" s="8"/>
      <c r="N39" s="6"/>
      <c r="O39" s="9" t="str">
        <f t="shared" ca="1" si="0"/>
        <v>Amber</v>
      </c>
      <c r="P39" s="7"/>
      <c r="Q39" s="6"/>
    </row>
    <row r="40" spans="1:17" x14ac:dyDescent="0.35">
      <c r="A40" s="6"/>
      <c r="B40" s="7"/>
      <c r="C40" s="7"/>
      <c r="D40" s="6"/>
      <c r="E40" s="6"/>
      <c r="F40" s="6"/>
      <c r="G40" s="6"/>
      <c r="H40" s="6"/>
      <c r="I40" s="7"/>
      <c r="J40" s="6"/>
      <c r="K40" s="6"/>
      <c r="L40" s="8"/>
      <c r="M40" s="8"/>
      <c r="N40" s="6"/>
      <c r="O40" s="9" t="str">
        <f t="shared" ref="O40:O71" ca="1" si="1">IF($N40="Implemented","Green",IF($N40="Not Applicable","Grey",IF(AND($L40&lt;&gt;"",$L40&lt;TODAY()),"Red",IF($N40="Blocked","Red",IF($N40="In Progress","Amber",IF($N40="Not Started","Amber","Amber"))))))</f>
        <v>Amber</v>
      </c>
      <c r="P40" s="7"/>
      <c r="Q40" s="6"/>
    </row>
    <row r="41" spans="1:17" x14ac:dyDescent="0.35">
      <c r="A41" s="6"/>
      <c r="B41" s="7"/>
      <c r="C41" s="7"/>
      <c r="D41" s="6"/>
      <c r="E41" s="6"/>
      <c r="F41" s="6"/>
      <c r="G41" s="6"/>
      <c r="H41" s="6"/>
      <c r="I41" s="7"/>
      <c r="J41" s="6"/>
      <c r="K41" s="6"/>
      <c r="L41" s="8"/>
      <c r="M41" s="8"/>
      <c r="N41" s="6"/>
      <c r="O41" s="9" t="str">
        <f t="shared" ca="1" si="1"/>
        <v>Amber</v>
      </c>
      <c r="P41" s="7"/>
      <c r="Q41" s="6"/>
    </row>
    <row r="42" spans="1:17" x14ac:dyDescent="0.35">
      <c r="A42" s="6"/>
      <c r="B42" s="7"/>
      <c r="C42" s="7"/>
      <c r="D42" s="6"/>
      <c r="E42" s="6"/>
      <c r="F42" s="6"/>
      <c r="G42" s="6"/>
      <c r="H42" s="6"/>
      <c r="I42" s="7"/>
      <c r="J42" s="6"/>
      <c r="K42" s="6"/>
      <c r="L42" s="8"/>
      <c r="M42" s="8"/>
      <c r="N42" s="6"/>
      <c r="O42" s="9" t="str">
        <f t="shared" ca="1" si="1"/>
        <v>Amber</v>
      </c>
      <c r="P42" s="7"/>
      <c r="Q42" s="6"/>
    </row>
    <row r="43" spans="1:17" x14ac:dyDescent="0.35">
      <c r="A43" s="6"/>
      <c r="B43" s="7"/>
      <c r="C43" s="7"/>
      <c r="D43" s="6"/>
      <c r="E43" s="6"/>
      <c r="F43" s="6"/>
      <c r="G43" s="6"/>
      <c r="H43" s="6"/>
      <c r="I43" s="7"/>
      <c r="J43" s="6"/>
      <c r="K43" s="6"/>
      <c r="L43" s="8"/>
      <c r="M43" s="8"/>
      <c r="N43" s="6"/>
      <c r="O43" s="9" t="str">
        <f t="shared" ca="1" si="1"/>
        <v>Amber</v>
      </c>
      <c r="P43" s="7"/>
      <c r="Q43" s="6"/>
    </row>
    <row r="44" spans="1:17" x14ac:dyDescent="0.35">
      <c r="A44" s="6"/>
      <c r="B44" s="7"/>
      <c r="C44" s="7"/>
      <c r="D44" s="6"/>
      <c r="E44" s="6"/>
      <c r="F44" s="6"/>
      <c r="G44" s="6"/>
      <c r="H44" s="6"/>
      <c r="I44" s="7"/>
      <c r="J44" s="6"/>
      <c r="K44" s="6"/>
      <c r="L44" s="8"/>
      <c r="M44" s="8"/>
      <c r="N44" s="6"/>
      <c r="O44" s="9" t="str">
        <f t="shared" ca="1" si="1"/>
        <v>Amber</v>
      </c>
      <c r="P44" s="7"/>
      <c r="Q44" s="6"/>
    </row>
    <row r="45" spans="1:17" x14ac:dyDescent="0.35">
      <c r="A45" s="6"/>
      <c r="B45" s="7"/>
      <c r="C45" s="7"/>
      <c r="D45" s="6"/>
      <c r="E45" s="6"/>
      <c r="F45" s="6"/>
      <c r="G45" s="6"/>
      <c r="H45" s="6"/>
      <c r="I45" s="7"/>
      <c r="J45" s="6"/>
      <c r="K45" s="6"/>
      <c r="L45" s="8"/>
      <c r="M45" s="8"/>
      <c r="N45" s="6"/>
      <c r="O45" s="9" t="str">
        <f t="shared" ca="1" si="1"/>
        <v>Amber</v>
      </c>
      <c r="P45" s="7"/>
      <c r="Q45" s="6"/>
    </row>
    <row r="46" spans="1:17" x14ac:dyDescent="0.35">
      <c r="A46" s="6"/>
      <c r="B46" s="7"/>
      <c r="C46" s="7"/>
      <c r="D46" s="6"/>
      <c r="E46" s="6"/>
      <c r="F46" s="6"/>
      <c r="G46" s="6"/>
      <c r="H46" s="6"/>
      <c r="I46" s="7"/>
      <c r="J46" s="6"/>
      <c r="K46" s="6"/>
      <c r="L46" s="8"/>
      <c r="M46" s="8"/>
      <c r="N46" s="6"/>
      <c r="O46" s="9" t="str">
        <f t="shared" ca="1" si="1"/>
        <v>Amber</v>
      </c>
      <c r="P46" s="7"/>
      <c r="Q46" s="6"/>
    </row>
    <row r="47" spans="1:17" x14ac:dyDescent="0.35">
      <c r="A47" s="6"/>
      <c r="B47" s="7"/>
      <c r="C47" s="7"/>
      <c r="D47" s="6"/>
      <c r="E47" s="6"/>
      <c r="F47" s="6"/>
      <c r="G47" s="6"/>
      <c r="H47" s="6"/>
      <c r="I47" s="7"/>
      <c r="J47" s="6"/>
      <c r="K47" s="6"/>
      <c r="L47" s="8"/>
      <c r="M47" s="8"/>
      <c r="N47" s="6"/>
      <c r="O47" s="9" t="str">
        <f t="shared" ca="1" si="1"/>
        <v>Amber</v>
      </c>
      <c r="P47" s="7"/>
      <c r="Q47" s="6"/>
    </row>
    <row r="48" spans="1:17" x14ac:dyDescent="0.35">
      <c r="A48" s="6"/>
      <c r="B48" s="7"/>
      <c r="C48" s="7"/>
      <c r="D48" s="6"/>
      <c r="E48" s="6"/>
      <c r="F48" s="6"/>
      <c r="G48" s="6"/>
      <c r="H48" s="6"/>
      <c r="I48" s="7"/>
      <c r="J48" s="6"/>
      <c r="K48" s="6"/>
      <c r="L48" s="8"/>
      <c r="M48" s="8"/>
      <c r="N48" s="6"/>
      <c r="O48" s="9" t="str">
        <f t="shared" ca="1" si="1"/>
        <v>Amber</v>
      </c>
      <c r="P48" s="7"/>
      <c r="Q48" s="6"/>
    </row>
    <row r="49" spans="1:17" x14ac:dyDescent="0.35">
      <c r="A49" s="6"/>
      <c r="B49" s="7"/>
      <c r="C49" s="7"/>
      <c r="D49" s="6"/>
      <c r="E49" s="6"/>
      <c r="F49" s="6"/>
      <c r="G49" s="6"/>
      <c r="H49" s="6"/>
      <c r="I49" s="7"/>
      <c r="J49" s="6"/>
      <c r="K49" s="6"/>
      <c r="L49" s="8"/>
      <c r="M49" s="8"/>
      <c r="N49" s="6"/>
      <c r="O49" s="9" t="str">
        <f t="shared" ca="1" si="1"/>
        <v>Amber</v>
      </c>
      <c r="P49" s="7"/>
      <c r="Q49" s="6"/>
    </row>
    <row r="50" spans="1:17" x14ac:dyDescent="0.35">
      <c r="A50" s="6"/>
      <c r="B50" s="7"/>
      <c r="C50" s="7"/>
      <c r="D50" s="6"/>
      <c r="E50" s="6"/>
      <c r="F50" s="6"/>
      <c r="G50" s="6"/>
      <c r="H50" s="6"/>
      <c r="I50" s="7"/>
      <c r="J50" s="6"/>
      <c r="K50" s="6"/>
      <c r="L50" s="8"/>
      <c r="M50" s="8"/>
      <c r="N50" s="6"/>
      <c r="O50" s="9" t="str">
        <f t="shared" ca="1" si="1"/>
        <v>Amber</v>
      </c>
      <c r="P50" s="7"/>
      <c r="Q50" s="6"/>
    </row>
    <row r="51" spans="1:17" x14ac:dyDescent="0.35">
      <c r="A51" s="6"/>
      <c r="B51" s="7"/>
      <c r="C51" s="7"/>
      <c r="D51" s="6"/>
      <c r="E51" s="6"/>
      <c r="F51" s="6"/>
      <c r="G51" s="6"/>
      <c r="H51" s="6"/>
      <c r="I51" s="7"/>
      <c r="J51" s="6"/>
      <c r="K51" s="6"/>
      <c r="L51" s="8"/>
      <c r="M51" s="8"/>
      <c r="N51" s="6"/>
      <c r="O51" s="9" t="str">
        <f t="shared" ca="1" si="1"/>
        <v>Amber</v>
      </c>
      <c r="P51" s="7"/>
      <c r="Q51" s="6"/>
    </row>
    <row r="52" spans="1:17" x14ac:dyDescent="0.35">
      <c r="A52" s="6"/>
      <c r="B52" s="7"/>
      <c r="C52" s="7"/>
      <c r="D52" s="6"/>
      <c r="E52" s="6"/>
      <c r="F52" s="6"/>
      <c r="G52" s="6"/>
      <c r="H52" s="6"/>
      <c r="I52" s="7"/>
      <c r="J52" s="6"/>
      <c r="K52" s="6"/>
      <c r="L52" s="8"/>
      <c r="M52" s="8"/>
      <c r="N52" s="6"/>
      <c r="O52" s="9" t="str">
        <f t="shared" ca="1" si="1"/>
        <v>Amber</v>
      </c>
      <c r="P52" s="7"/>
      <c r="Q52" s="6"/>
    </row>
    <row r="53" spans="1:17" x14ac:dyDescent="0.35">
      <c r="A53" s="6"/>
      <c r="B53" s="7"/>
      <c r="C53" s="7"/>
      <c r="D53" s="6"/>
      <c r="E53" s="6"/>
      <c r="F53" s="6"/>
      <c r="G53" s="6"/>
      <c r="H53" s="6"/>
      <c r="I53" s="7"/>
      <c r="J53" s="6"/>
      <c r="K53" s="6"/>
      <c r="L53" s="8"/>
      <c r="M53" s="8"/>
      <c r="N53" s="6"/>
      <c r="O53" s="9" t="str">
        <f t="shared" ca="1" si="1"/>
        <v>Amber</v>
      </c>
      <c r="P53" s="7"/>
      <c r="Q53" s="6"/>
    </row>
    <row r="54" spans="1:17" x14ac:dyDescent="0.35">
      <c r="A54" s="6"/>
      <c r="B54" s="7"/>
      <c r="C54" s="7"/>
      <c r="D54" s="6"/>
      <c r="E54" s="6"/>
      <c r="F54" s="6"/>
      <c r="G54" s="6"/>
      <c r="H54" s="6"/>
      <c r="I54" s="7"/>
      <c r="J54" s="6"/>
      <c r="K54" s="6"/>
      <c r="L54" s="8"/>
      <c r="M54" s="8"/>
      <c r="N54" s="6"/>
      <c r="O54" s="9" t="str">
        <f t="shared" ca="1" si="1"/>
        <v>Amber</v>
      </c>
      <c r="P54" s="7"/>
      <c r="Q54" s="6"/>
    </row>
    <row r="55" spans="1:17" x14ac:dyDescent="0.35">
      <c r="A55" s="6"/>
      <c r="B55" s="7"/>
      <c r="C55" s="7"/>
      <c r="D55" s="6"/>
      <c r="E55" s="6"/>
      <c r="F55" s="6"/>
      <c r="G55" s="6"/>
      <c r="H55" s="6"/>
      <c r="I55" s="7"/>
      <c r="J55" s="6"/>
      <c r="K55" s="6"/>
      <c r="L55" s="8"/>
      <c r="M55" s="8"/>
      <c r="N55" s="6"/>
      <c r="O55" s="9" t="str">
        <f t="shared" ca="1" si="1"/>
        <v>Amber</v>
      </c>
      <c r="P55" s="7"/>
      <c r="Q55" s="6"/>
    </row>
    <row r="56" spans="1:17" x14ac:dyDescent="0.35">
      <c r="A56" s="6"/>
      <c r="B56" s="7"/>
      <c r="C56" s="7"/>
      <c r="D56" s="6"/>
      <c r="E56" s="6"/>
      <c r="F56" s="6"/>
      <c r="G56" s="6"/>
      <c r="H56" s="6"/>
      <c r="I56" s="7"/>
      <c r="J56" s="6"/>
      <c r="K56" s="6"/>
      <c r="L56" s="8"/>
      <c r="M56" s="8"/>
      <c r="N56" s="6"/>
      <c r="O56" s="9" t="str">
        <f t="shared" ca="1" si="1"/>
        <v>Amber</v>
      </c>
      <c r="P56" s="7"/>
      <c r="Q56" s="6"/>
    </row>
    <row r="57" spans="1:17" x14ac:dyDescent="0.35">
      <c r="A57" s="6"/>
      <c r="B57" s="7"/>
      <c r="C57" s="7"/>
      <c r="D57" s="6"/>
      <c r="E57" s="6"/>
      <c r="F57" s="6"/>
      <c r="G57" s="6"/>
      <c r="H57" s="6"/>
      <c r="I57" s="7"/>
      <c r="J57" s="6"/>
      <c r="K57" s="6"/>
      <c r="L57" s="8"/>
      <c r="M57" s="8"/>
      <c r="N57" s="6"/>
      <c r="O57" s="9" t="str">
        <f t="shared" ca="1" si="1"/>
        <v>Amber</v>
      </c>
      <c r="P57" s="7"/>
      <c r="Q57" s="6"/>
    </row>
    <row r="58" spans="1:17" x14ac:dyDescent="0.35">
      <c r="A58" s="6"/>
      <c r="B58" s="7"/>
      <c r="C58" s="7"/>
      <c r="D58" s="6"/>
      <c r="E58" s="6"/>
      <c r="F58" s="6"/>
      <c r="G58" s="6"/>
      <c r="H58" s="6"/>
      <c r="I58" s="7"/>
      <c r="J58" s="6"/>
      <c r="K58" s="6"/>
      <c r="L58" s="8"/>
      <c r="M58" s="8"/>
      <c r="N58" s="6"/>
      <c r="O58" s="9" t="str">
        <f t="shared" ca="1" si="1"/>
        <v>Amber</v>
      </c>
      <c r="P58" s="7"/>
      <c r="Q58" s="6"/>
    </row>
    <row r="59" spans="1:17" x14ac:dyDescent="0.35">
      <c r="A59" s="6"/>
      <c r="B59" s="7"/>
      <c r="C59" s="7"/>
      <c r="D59" s="6"/>
      <c r="E59" s="6"/>
      <c r="F59" s="6"/>
      <c r="G59" s="6"/>
      <c r="H59" s="6"/>
      <c r="I59" s="7"/>
      <c r="J59" s="6"/>
      <c r="K59" s="6"/>
      <c r="L59" s="8"/>
      <c r="M59" s="8"/>
      <c r="N59" s="6"/>
      <c r="O59" s="9" t="str">
        <f t="shared" ca="1" si="1"/>
        <v>Amber</v>
      </c>
      <c r="P59" s="7"/>
      <c r="Q59" s="6"/>
    </row>
    <row r="60" spans="1:17" x14ac:dyDescent="0.35">
      <c r="A60" s="6"/>
      <c r="B60" s="7"/>
      <c r="C60" s="7"/>
      <c r="D60" s="6"/>
      <c r="E60" s="6"/>
      <c r="F60" s="6"/>
      <c r="G60" s="6"/>
      <c r="H60" s="6"/>
      <c r="I60" s="7"/>
      <c r="J60" s="6"/>
      <c r="K60" s="6"/>
      <c r="L60" s="8"/>
      <c r="M60" s="8"/>
      <c r="N60" s="6"/>
      <c r="O60" s="9" t="str">
        <f t="shared" ca="1" si="1"/>
        <v>Amber</v>
      </c>
      <c r="P60" s="7"/>
      <c r="Q60" s="6"/>
    </row>
    <row r="61" spans="1:17" x14ac:dyDescent="0.35">
      <c r="A61" s="6"/>
      <c r="B61" s="7"/>
      <c r="C61" s="7"/>
      <c r="D61" s="6"/>
      <c r="E61" s="6"/>
      <c r="F61" s="6"/>
      <c r="G61" s="6"/>
      <c r="H61" s="6"/>
      <c r="I61" s="7"/>
      <c r="J61" s="6"/>
      <c r="K61" s="6"/>
      <c r="L61" s="8"/>
      <c r="M61" s="8"/>
      <c r="N61" s="6"/>
      <c r="O61" s="9" t="str">
        <f t="shared" ca="1" si="1"/>
        <v>Amber</v>
      </c>
      <c r="P61" s="7"/>
      <c r="Q61" s="6"/>
    </row>
    <row r="62" spans="1:17" x14ac:dyDescent="0.35">
      <c r="A62" s="6"/>
      <c r="B62" s="7"/>
      <c r="C62" s="7"/>
      <c r="D62" s="6"/>
      <c r="E62" s="6"/>
      <c r="F62" s="6"/>
      <c r="G62" s="6"/>
      <c r="H62" s="6"/>
      <c r="I62" s="7"/>
      <c r="J62" s="6"/>
      <c r="K62" s="6"/>
      <c r="L62" s="8"/>
      <c r="M62" s="8"/>
      <c r="N62" s="6"/>
      <c r="O62" s="9" t="str">
        <f t="shared" ca="1" si="1"/>
        <v>Amber</v>
      </c>
      <c r="P62" s="7"/>
      <c r="Q62" s="6"/>
    </row>
    <row r="63" spans="1:17" x14ac:dyDescent="0.35">
      <c r="A63" s="6"/>
      <c r="B63" s="7"/>
      <c r="C63" s="7"/>
      <c r="D63" s="6"/>
      <c r="E63" s="6"/>
      <c r="F63" s="6"/>
      <c r="G63" s="6"/>
      <c r="H63" s="6"/>
      <c r="I63" s="7"/>
      <c r="J63" s="6"/>
      <c r="K63" s="6"/>
      <c r="L63" s="8"/>
      <c r="M63" s="8"/>
      <c r="N63" s="6"/>
      <c r="O63" s="9" t="str">
        <f t="shared" ca="1" si="1"/>
        <v>Amber</v>
      </c>
      <c r="P63" s="7"/>
      <c r="Q63" s="6"/>
    </row>
    <row r="64" spans="1:17" x14ac:dyDescent="0.35">
      <c r="A64" s="6"/>
      <c r="B64" s="7"/>
      <c r="C64" s="7"/>
      <c r="D64" s="6"/>
      <c r="E64" s="6"/>
      <c r="F64" s="6"/>
      <c r="G64" s="6"/>
      <c r="H64" s="6"/>
      <c r="I64" s="7"/>
      <c r="J64" s="6"/>
      <c r="K64" s="6"/>
      <c r="L64" s="8"/>
      <c r="M64" s="8"/>
      <c r="N64" s="6"/>
      <c r="O64" s="9" t="str">
        <f t="shared" ca="1" si="1"/>
        <v>Amber</v>
      </c>
      <c r="P64" s="7"/>
      <c r="Q64" s="6"/>
    </row>
    <row r="65" spans="1:17" x14ac:dyDescent="0.35">
      <c r="A65" s="6"/>
      <c r="B65" s="7"/>
      <c r="C65" s="7"/>
      <c r="D65" s="6"/>
      <c r="E65" s="6"/>
      <c r="F65" s="6"/>
      <c r="G65" s="6"/>
      <c r="H65" s="6"/>
      <c r="I65" s="7"/>
      <c r="J65" s="6"/>
      <c r="K65" s="6"/>
      <c r="L65" s="8"/>
      <c r="M65" s="8"/>
      <c r="N65" s="6"/>
      <c r="O65" s="9" t="str">
        <f t="shared" ca="1" si="1"/>
        <v>Amber</v>
      </c>
      <c r="P65" s="7"/>
      <c r="Q65" s="6"/>
    </row>
    <row r="66" spans="1:17" x14ac:dyDescent="0.35">
      <c r="A66" s="6"/>
      <c r="B66" s="7"/>
      <c r="C66" s="7"/>
      <c r="D66" s="6"/>
      <c r="E66" s="6"/>
      <c r="F66" s="6"/>
      <c r="G66" s="6"/>
      <c r="H66" s="6"/>
      <c r="I66" s="7"/>
      <c r="J66" s="6"/>
      <c r="K66" s="6"/>
      <c r="L66" s="8"/>
      <c r="M66" s="8"/>
      <c r="N66" s="6"/>
      <c r="O66" s="9" t="str">
        <f t="shared" ca="1" si="1"/>
        <v>Amber</v>
      </c>
      <c r="P66" s="7"/>
      <c r="Q66" s="6"/>
    </row>
    <row r="67" spans="1:17" x14ac:dyDescent="0.35">
      <c r="A67" s="6"/>
      <c r="B67" s="7"/>
      <c r="C67" s="7"/>
      <c r="D67" s="6"/>
      <c r="E67" s="6"/>
      <c r="F67" s="6"/>
      <c r="G67" s="6"/>
      <c r="H67" s="6"/>
      <c r="I67" s="7"/>
      <c r="J67" s="6"/>
      <c r="K67" s="6"/>
      <c r="L67" s="8"/>
      <c r="M67" s="8"/>
      <c r="N67" s="6"/>
      <c r="O67" s="9" t="str">
        <f t="shared" ca="1" si="1"/>
        <v>Amber</v>
      </c>
      <c r="P67" s="7"/>
      <c r="Q67" s="6"/>
    </row>
    <row r="68" spans="1:17" x14ac:dyDescent="0.35">
      <c r="A68" s="6"/>
      <c r="B68" s="7"/>
      <c r="C68" s="7"/>
      <c r="D68" s="6"/>
      <c r="E68" s="6"/>
      <c r="F68" s="6"/>
      <c r="G68" s="6"/>
      <c r="H68" s="6"/>
      <c r="I68" s="7"/>
      <c r="J68" s="6"/>
      <c r="K68" s="6"/>
      <c r="L68" s="8"/>
      <c r="M68" s="8"/>
      <c r="N68" s="6"/>
      <c r="O68" s="9" t="str">
        <f t="shared" ca="1" si="1"/>
        <v>Amber</v>
      </c>
      <c r="P68" s="7"/>
      <c r="Q68" s="6"/>
    </row>
    <row r="69" spans="1:17" x14ac:dyDescent="0.35">
      <c r="A69" s="6"/>
      <c r="B69" s="7"/>
      <c r="C69" s="7"/>
      <c r="D69" s="6"/>
      <c r="E69" s="6"/>
      <c r="F69" s="6"/>
      <c r="G69" s="6"/>
      <c r="H69" s="6"/>
      <c r="I69" s="7"/>
      <c r="J69" s="6"/>
      <c r="K69" s="6"/>
      <c r="L69" s="8"/>
      <c r="M69" s="8"/>
      <c r="N69" s="6"/>
      <c r="O69" s="9" t="str">
        <f t="shared" ca="1" si="1"/>
        <v>Amber</v>
      </c>
      <c r="P69" s="7"/>
      <c r="Q69" s="6"/>
    </row>
    <row r="70" spans="1:17" x14ac:dyDescent="0.35">
      <c r="A70" s="6"/>
      <c r="B70" s="7"/>
      <c r="C70" s="7"/>
      <c r="D70" s="6"/>
      <c r="E70" s="6"/>
      <c r="F70" s="6"/>
      <c r="G70" s="6"/>
      <c r="H70" s="6"/>
      <c r="I70" s="7"/>
      <c r="J70" s="6"/>
      <c r="K70" s="6"/>
      <c r="L70" s="8"/>
      <c r="M70" s="8"/>
      <c r="N70" s="6"/>
      <c r="O70" s="9" t="str">
        <f t="shared" ca="1" si="1"/>
        <v>Amber</v>
      </c>
      <c r="P70" s="7"/>
      <c r="Q70" s="6"/>
    </row>
    <row r="71" spans="1:17" x14ac:dyDescent="0.35">
      <c r="A71" s="6"/>
      <c r="B71" s="7"/>
      <c r="C71" s="7"/>
      <c r="D71" s="6"/>
      <c r="E71" s="6"/>
      <c r="F71" s="6"/>
      <c r="G71" s="6"/>
      <c r="H71" s="6"/>
      <c r="I71" s="7"/>
      <c r="J71" s="6"/>
      <c r="K71" s="6"/>
      <c r="L71" s="8"/>
      <c r="M71" s="8"/>
      <c r="N71" s="6"/>
      <c r="O71" s="9" t="str">
        <f t="shared" ca="1" si="1"/>
        <v>Amber</v>
      </c>
      <c r="P71" s="7"/>
      <c r="Q71" s="6"/>
    </row>
    <row r="72" spans="1:17" x14ac:dyDescent="0.35">
      <c r="A72" s="6"/>
      <c r="B72" s="7"/>
      <c r="C72" s="7"/>
      <c r="D72" s="6"/>
      <c r="E72" s="6"/>
      <c r="F72" s="6"/>
      <c r="G72" s="6"/>
      <c r="H72" s="6"/>
      <c r="I72" s="7"/>
      <c r="J72" s="6"/>
      <c r="K72" s="6"/>
      <c r="L72" s="8"/>
      <c r="M72" s="8"/>
      <c r="N72" s="6"/>
      <c r="O72" s="9" t="str">
        <f t="shared" ref="O72:O103" ca="1" si="2">IF($N72="Implemented","Green",IF($N72="Not Applicable","Grey",IF(AND($L72&lt;&gt;"",$L72&lt;TODAY()),"Red",IF($N72="Blocked","Red",IF($N72="In Progress","Amber",IF($N72="Not Started","Amber","Amber"))))))</f>
        <v>Amber</v>
      </c>
      <c r="P72" s="7"/>
      <c r="Q72" s="6"/>
    </row>
    <row r="73" spans="1:17" x14ac:dyDescent="0.35">
      <c r="A73" s="6"/>
      <c r="B73" s="7"/>
      <c r="C73" s="7"/>
      <c r="D73" s="6"/>
      <c r="E73" s="6"/>
      <c r="F73" s="6"/>
      <c r="G73" s="6"/>
      <c r="H73" s="6"/>
      <c r="I73" s="7"/>
      <c r="J73" s="6"/>
      <c r="K73" s="6"/>
      <c r="L73" s="8"/>
      <c r="M73" s="8"/>
      <c r="N73" s="6"/>
      <c r="O73" s="9" t="str">
        <f t="shared" ca="1" si="2"/>
        <v>Amber</v>
      </c>
      <c r="P73" s="7"/>
      <c r="Q73" s="6"/>
    </row>
    <row r="74" spans="1:17" x14ac:dyDescent="0.35">
      <c r="A74" s="6"/>
      <c r="B74" s="7"/>
      <c r="C74" s="7"/>
      <c r="D74" s="6"/>
      <c r="E74" s="6"/>
      <c r="F74" s="6"/>
      <c r="G74" s="6"/>
      <c r="H74" s="6"/>
      <c r="I74" s="7"/>
      <c r="J74" s="6"/>
      <c r="K74" s="6"/>
      <c r="L74" s="8"/>
      <c r="M74" s="8"/>
      <c r="N74" s="6"/>
      <c r="O74" s="9" t="str">
        <f t="shared" ca="1" si="2"/>
        <v>Amber</v>
      </c>
      <c r="P74" s="7"/>
      <c r="Q74" s="6"/>
    </row>
    <row r="75" spans="1:17" x14ac:dyDescent="0.35">
      <c r="A75" s="6"/>
      <c r="B75" s="7"/>
      <c r="C75" s="7"/>
      <c r="D75" s="6"/>
      <c r="E75" s="6"/>
      <c r="F75" s="6"/>
      <c r="G75" s="6"/>
      <c r="H75" s="6"/>
      <c r="I75" s="7"/>
      <c r="J75" s="6"/>
      <c r="K75" s="6"/>
      <c r="L75" s="8"/>
      <c r="M75" s="8"/>
      <c r="N75" s="6"/>
      <c r="O75" s="9" t="str">
        <f t="shared" ca="1" si="2"/>
        <v>Amber</v>
      </c>
      <c r="P75" s="7"/>
      <c r="Q75" s="6"/>
    </row>
    <row r="76" spans="1:17" x14ac:dyDescent="0.35">
      <c r="A76" s="6"/>
      <c r="B76" s="7"/>
      <c r="C76" s="7"/>
      <c r="D76" s="6"/>
      <c r="E76" s="6"/>
      <c r="F76" s="6"/>
      <c r="G76" s="6"/>
      <c r="H76" s="6"/>
      <c r="I76" s="7"/>
      <c r="J76" s="6"/>
      <c r="K76" s="6"/>
      <c r="L76" s="8"/>
      <c r="M76" s="8"/>
      <c r="N76" s="6"/>
      <c r="O76" s="9" t="str">
        <f t="shared" ca="1" si="2"/>
        <v>Amber</v>
      </c>
      <c r="P76" s="7"/>
      <c r="Q76" s="6"/>
    </row>
    <row r="77" spans="1:17" x14ac:dyDescent="0.35">
      <c r="A77" s="6"/>
      <c r="B77" s="7"/>
      <c r="C77" s="7"/>
      <c r="D77" s="6"/>
      <c r="E77" s="6"/>
      <c r="F77" s="6"/>
      <c r="G77" s="6"/>
      <c r="H77" s="6"/>
      <c r="I77" s="7"/>
      <c r="J77" s="6"/>
      <c r="K77" s="6"/>
      <c r="L77" s="8"/>
      <c r="M77" s="8"/>
      <c r="N77" s="6"/>
      <c r="O77" s="9" t="str">
        <f t="shared" ca="1" si="2"/>
        <v>Amber</v>
      </c>
      <c r="P77" s="7"/>
      <c r="Q77" s="6"/>
    </row>
    <row r="78" spans="1:17" x14ac:dyDescent="0.35">
      <c r="A78" s="6"/>
      <c r="B78" s="7"/>
      <c r="C78" s="7"/>
      <c r="D78" s="6"/>
      <c r="E78" s="6"/>
      <c r="F78" s="6"/>
      <c r="G78" s="6"/>
      <c r="H78" s="6"/>
      <c r="I78" s="7"/>
      <c r="J78" s="6"/>
      <c r="K78" s="6"/>
      <c r="L78" s="8"/>
      <c r="M78" s="8"/>
      <c r="N78" s="6"/>
      <c r="O78" s="9" t="str">
        <f t="shared" ca="1" si="2"/>
        <v>Amber</v>
      </c>
      <c r="P78" s="7"/>
      <c r="Q78" s="6"/>
    </row>
    <row r="79" spans="1:17" x14ac:dyDescent="0.35">
      <c r="A79" s="6"/>
      <c r="B79" s="7"/>
      <c r="C79" s="7"/>
      <c r="D79" s="6"/>
      <c r="E79" s="6"/>
      <c r="F79" s="6"/>
      <c r="G79" s="6"/>
      <c r="H79" s="6"/>
      <c r="I79" s="7"/>
      <c r="J79" s="6"/>
      <c r="K79" s="6"/>
      <c r="L79" s="8"/>
      <c r="M79" s="8"/>
      <c r="N79" s="6"/>
      <c r="O79" s="9" t="str">
        <f t="shared" ca="1" si="2"/>
        <v>Amber</v>
      </c>
      <c r="P79" s="7"/>
      <c r="Q79" s="6"/>
    </row>
    <row r="80" spans="1:17" x14ac:dyDescent="0.35">
      <c r="A80" s="6"/>
      <c r="B80" s="7"/>
      <c r="C80" s="7"/>
      <c r="D80" s="6"/>
      <c r="E80" s="6"/>
      <c r="F80" s="6"/>
      <c r="G80" s="6"/>
      <c r="H80" s="6"/>
      <c r="I80" s="7"/>
      <c r="J80" s="6"/>
      <c r="K80" s="6"/>
      <c r="L80" s="8"/>
      <c r="M80" s="8"/>
      <c r="N80" s="6"/>
      <c r="O80" s="9" t="str">
        <f t="shared" ca="1" si="2"/>
        <v>Amber</v>
      </c>
      <c r="P80" s="7"/>
      <c r="Q80" s="6"/>
    </row>
    <row r="81" spans="1:17" x14ac:dyDescent="0.35">
      <c r="A81" s="6"/>
      <c r="B81" s="7"/>
      <c r="C81" s="7"/>
      <c r="D81" s="6"/>
      <c r="E81" s="6"/>
      <c r="F81" s="6"/>
      <c r="G81" s="6"/>
      <c r="H81" s="6"/>
      <c r="I81" s="7"/>
      <c r="J81" s="6"/>
      <c r="K81" s="6"/>
      <c r="L81" s="8"/>
      <c r="M81" s="8"/>
      <c r="N81" s="6"/>
      <c r="O81" s="9" t="str">
        <f t="shared" ca="1" si="2"/>
        <v>Amber</v>
      </c>
      <c r="P81" s="7"/>
      <c r="Q81" s="6"/>
    </row>
    <row r="82" spans="1:17" x14ac:dyDescent="0.35">
      <c r="A82" s="6"/>
      <c r="B82" s="7"/>
      <c r="C82" s="7"/>
      <c r="D82" s="6"/>
      <c r="E82" s="6"/>
      <c r="F82" s="6"/>
      <c r="G82" s="6"/>
      <c r="H82" s="6"/>
      <c r="I82" s="7"/>
      <c r="J82" s="6"/>
      <c r="K82" s="6"/>
      <c r="L82" s="8"/>
      <c r="M82" s="8"/>
      <c r="N82" s="6"/>
      <c r="O82" s="9" t="str">
        <f t="shared" ca="1" si="2"/>
        <v>Amber</v>
      </c>
      <c r="P82" s="7"/>
      <c r="Q82" s="6"/>
    </row>
    <row r="83" spans="1:17" x14ac:dyDescent="0.35">
      <c r="A83" s="6"/>
      <c r="B83" s="7"/>
      <c r="C83" s="7"/>
      <c r="D83" s="6"/>
      <c r="E83" s="6"/>
      <c r="F83" s="6"/>
      <c r="G83" s="6"/>
      <c r="H83" s="6"/>
      <c r="I83" s="7"/>
      <c r="J83" s="6"/>
      <c r="K83" s="6"/>
      <c r="L83" s="8"/>
      <c r="M83" s="8"/>
      <c r="N83" s="6"/>
      <c r="O83" s="9" t="str">
        <f t="shared" ca="1" si="2"/>
        <v>Amber</v>
      </c>
      <c r="P83" s="7"/>
      <c r="Q83" s="6"/>
    </row>
    <row r="84" spans="1:17" x14ac:dyDescent="0.35">
      <c r="A84" s="6"/>
      <c r="B84" s="7"/>
      <c r="C84" s="7"/>
      <c r="D84" s="6"/>
      <c r="E84" s="6"/>
      <c r="F84" s="6"/>
      <c r="G84" s="6"/>
      <c r="H84" s="6"/>
      <c r="I84" s="7"/>
      <c r="J84" s="6"/>
      <c r="K84" s="6"/>
      <c r="L84" s="8"/>
      <c r="M84" s="8"/>
      <c r="N84" s="6"/>
      <c r="O84" s="9" t="str">
        <f t="shared" ca="1" si="2"/>
        <v>Amber</v>
      </c>
      <c r="P84" s="7"/>
      <c r="Q84" s="6"/>
    </row>
    <row r="85" spans="1:17" x14ac:dyDescent="0.35">
      <c r="A85" s="6"/>
      <c r="B85" s="7"/>
      <c r="C85" s="7"/>
      <c r="D85" s="6"/>
      <c r="E85" s="6"/>
      <c r="F85" s="6"/>
      <c r="G85" s="6"/>
      <c r="H85" s="6"/>
      <c r="I85" s="7"/>
      <c r="J85" s="6"/>
      <c r="K85" s="6"/>
      <c r="L85" s="8"/>
      <c r="M85" s="8"/>
      <c r="N85" s="6"/>
      <c r="O85" s="9" t="str">
        <f t="shared" ca="1" si="2"/>
        <v>Amber</v>
      </c>
      <c r="P85" s="7"/>
      <c r="Q85" s="6"/>
    </row>
    <row r="86" spans="1:17" x14ac:dyDescent="0.35">
      <c r="A86" s="6"/>
      <c r="B86" s="7"/>
      <c r="C86" s="7"/>
      <c r="D86" s="6"/>
      <c r="E86" s="6"/>
      <c r="F86" s="6"/>
      <c r="G86" s="6"/>
      <c r="H86" s="6"/>
      <c r="I86" s="7"/>
      <c r="J86" s="6"/>
      <c r="K86" s="6"/>
      <c r="L86" s="8"/>
      <c r="M86" s="8"/>
      <c r="N86" s="6"/>
      <c r="O86" s="9" t="str">
        <f t="shared" ca="1" si="2"/>
        <v>Amber</v>
      </c>
      <c r="P86" s="7"/>
      <c r="Q86" s="6"/>
    </row>
    <row r="87" spans="1:17" x14ac:dyDescent="0.35">
      <c r="A87" s="6"/>
      <c r="B87" s="7"/>
      <c r="C87" s="7"/>
      <c r="D87" s="6"/>
      <c r="E87" s="6"/>
      <c r="F87" s="6"/>
      <c r="G87" s="6"/>
      <c r="H87" s="6"/>
      <c r="I87" s="7"/>
      <c r="J87" s="6"/>
      <c r="K87" s="6"/>
      <c r="L87" s="8"/>
      <c r="M87" s="8"/>
      <c r="N87" s="6"/>
      <c r="O87" s="9" t="str">
        <f t="shared" ca="1" si="2"/>
        <v>Amber</v>
      </c>
      <c r="P87" s="7"/>
      <c r="Q87" s="6"/>
    </row>
    <row r="88" spans="1:17" x14ac:dyDescent="0.35">
      <c r="A88" s="6"/>
      <c r="B88" s="7"/>
      <c r="C88" s="7"/>
      <c r="D88" s="6"/>
      <c r="E88" s="6"/>
      <c r="F88" s="6"/>
      <c r="G88" s="6"/>
      <c r="H88" s="6"/>
      <c r="I88" s="7"/>
      <c r="J88" s="6"/>
      <c r="K88" s="6"/>
      <c r="L88" s="8"/>
      <c r="M88" s="8"/>
      <c r="N88" s="6"/>
      <c r="O88" s="9" t="str">
        <f t="shared" ca="1" si="2"/>
        <v>Amber</v>
      </c>
      <c r="P88" s="7"/>
      <c r="Q88" s="6"/>
    </row>
    <row r="89" spans="1:17" x14ac:dyDescent="0.35">
      <c r="A89" s="6"/>
      <c r="B89" s="7"/>
      <c r="C89" s="7"/>
      <c r="D89" s="6"/>
      <c r="E89" s="6"/>
      <c r="F89" s="6"/>
      <c r="G89" s="6"/>
      <c r="H89" s="6"/>
      <c r="I89" s="7"/>
      <c r="J89" s="6"/>
      <c r="K89" s="6"/>
      <c r="L89" s="8"/>
      <c r="M89" s="8"/>
      <c r="N89" s="6"/>
      <c r="O89" s="9" t="str">
        <f t="shared" ca="1" si="2"/>
        <v>Amber</v>
      </c>
      <c r="P89" s="7"/>
      <c r="Q89" s="6"/>
    </row>
    <row r="90" spans="1:17" x14ac:dyDescent="0.35">
      <c r="A90" s="6"/>
      <c r="B90" s="7"/>
      <c r="C90" s="7"/>
      <c r="D90" s="6"/>
      <c r="E90" s="6"/>
      <c r="F90" s="6"/>
      <c r="G90" s="6"/>
      <c r="H90" s="6"/>
      <c r="I90" s="7"/>
      <c r="J90" s="6"/>
      <c r="K90" s="6"/>
      <c r="L90" s="8"/>
      <c r="M90" s="8"/>
      <c r="N90" s="6"/>
      <c r="O90" s="9" t="str">
        <f t="shared" ca="1" si="2"/>
        <v>Amber</v>
      </c>
      <c r="P90" s="7"/>
      <c r="Q90" s="6"/>
    </row>
    <row r="91" spans="1:17" x14ac:dyDescent="0.35">
      <c r="A91" s="6"/>
      <c r="B91" s="7"/>
      <c r="C91" s="7"/>
      <c r="D91" s="6"/>
      <c r="E91" s="6"/>
      <c r="F91" s="6"/>
      <c r="G91" s="6"/>
      <c r="H91" s="6"/>
      <c r="I91" s="7"/>
      <c r="J91" s="6"/>
      <c r="K91" s="6"/>
      <c r="L91" s="8"/>
      <c r="M91" s="8"/>
      <c r="N91" s="6"/>
      <c r="O91" s="9" t="str">
        <f t="shared" ca="1" si="2"/>
        <v>Amber</v>
      </c>
      <c r="P91" s="7"/>
      <c r="Q91" s="6"/>
    </row>
    <row r="92" spans="1:17" x14ac:dyDescent="0.35">
      <c r="A92" s="6"/>
      <c r="B92" s="7"/>
      <c r="C92" s="7"/>
      <c r="D92" s="6"/>
      <c r="E92" s="6"/>
      <c r="F92" s="6"/>
      <c r="G92" s="6"/>
      <c r="H92" s="6"/>
      <c r="I92" s="7"/>
      <c r="J92" s="6"/>
      <c r="K92" s="6"/>
      <c r="L92" s="8"/>
      <c r="M92" s="8"/>
      <c r="N92" s="6"/>
      <c r="O92" s="9" t="str">
        <f t="shared" ca="1" si="2"/>
        <v>Amber</v>
      </c>
      <c r="P92" s="7"/>
      <c r="Q92" s="6"/>
    </row>
    <row r="93" spans="1:17" x14ac:dyDescent="0.35">
      <c r="A93" s="6"/>
      <c r="B93" s="7"/>
      <c r="C93" s="7"/>
      <c r="D93" s="6"/>
      <c r="E93" s="6"/>
      <c r="F93" s="6"/>
      <c r="G93" s="6"/>
      <c r="H93" s="6"/>
      <c r="I93" s="7"/>
      <c r="J93" s="6"/>
      <c r="K93" s="6"/>
      <c r="L93" s="8"/>
      <c r="M93" s="8"/>
      <c r="N93" s="6"/>
      <c r="O93" s="9" t="str">
        <f t="shared" ca="1" si="2"/>
        <v>Amber</v>
      </c>
      <c r="P93" s="7"/>
      <c r="Q93" s="6"/>
    </row>
    <row r="94" spans="1:17" x14ac:dyDescent="0.35">
      <c r="A94" s="6"/>
      <c r="B94" s="7"/>
      <c r="C94" s="7"/>
      <c r="D94" s="6"/>
      <c r="E94" s="6"/>
      <c r="F94" s="6"/>
      <c r="G94" s="6"/>
      <c r="H94" s="6"/>
      <c r="I94" s="7"/>
      <c r="J94" s="6"/>
      <c r="K94" s="6"/>
      <c r="L94" s="8"/>
      <c r="M94" s="8"/>
      <c r="N94" s="6"/>
      <c r="O94" s="9" t="str">
        <f t="shared" ca="1" si="2"/>
        <v>Amber</v>
      </c>
      <c r="P94" s="7"/>
      <c r="Q94" s="6"/>
    </row>
    <row r="95" spans="1:17" x14ac:dyDescent="0.35">
      <c r="A95" s="6"/>
      <c r="B95" s="7"/>
      <c r="C95" s="7"/>
      <c r="D95" s="6"/>
      <c r="E95" s="6"/>
      <c r="F95" s="6"/>
      <c r="G95" s="6"/>
      <c r="H95" s="6"/>
      <c r="I95" s="7"/>
      <c r="J95" s="6"/>
      <c r="K95" s="6"/>
      <c r="L95" s="8"/>
      <c r="M95" s="8"/>
      <c r="N95" s="6"/>
      <c r="O95" s="9" t="str">
        <f t="shared" ca="1" si="2"/>
        <v>Amber</v>
      </c>
      <c r="P95" s="7"/>
      <c r="Q95" s="6"/>
    </row>
    <row r="96" spans="1:17" x14ac:dyDescent="0.35">
      <c r="A96" s="6"/>
      <c r="B96" s="7"/>
      <c r="C96" s="7"/>
      <c r="D96" s="6"/>
      <c r="E96" s="6"/>
      <c r="F96" s="6"/>
      <c r="G96" s="6"/>
      <c r="H96" s="6"/>
      <c r="I96" s="7"/>
      <c r="J96" s="6"/>
      <c r="K96" s="6"/>
      <c r="L96" s="8"/>
      <c r="M96" s="8"/>
      <c r="N96" s="6"/>
      <c r="O96" s="9" t="str">
        <f t="shared" ca="1" si="2"/>
        <v>Amber</v>
      </c>
      <c r="P96" s="7"/>
      <c r="Q96" s="6"/>
    </row>
    <row r="97" spans="1:17" x14ac:dyDescent="0.35">
      <c r="A97" s="6"/>
      <c r="B97" s="7"/>
      <c r="C97" s="7"/>
      <c r="D97" s="6"/>
      <c r="E97" s="6"/>
      <c r="F97" s="6"/>
      <c r="G97" s="6"/>
      <c r="H97" s="6"/>
      <c r="I97" s="7"/>
      <c r="J97" s="6"/>
      <c r="K97" s="6"/>
      <c r="L97" s="8"/>
      <c r="M97" s="8"/>
      <c r="N97" s="6"/>
      <c r="O97" s="9" t="str">
        <f t="shared" ca="1" si="2"/>
        <v>Amber</v>
      </c>
      <c r="P97" s="7"/>
      <c r="Q97" s="6"/>
    </row>
    <row r="98" spans="1:17" x14ac:dyDescent="0.35">
      <c r="A98" s="6"/>
      <c r="B98" s="7"/>
      <c r="C98" s="7"/>
      <c r="D98" s="6"/>
      <c r="E98" s="6"/>
      <c r="F98" s="6"/>
      <c r="G98" s="6"/>
      <c r="H98" s="6"/>
      <c r="I98" s="7"/>
      <c r="J98" s="6"/>
      <c r="K98" s="6"/>
      <c r="L98" s="8"/>
      <c r="M98" s="8"/>
      <c r="N98" s="6"/>
      <c r="O98" s="9" t="str">
        <f t="shared" ca="1" si="2"/>
        <v>Amber</v>
      </c>
      <c r="P98" s="7"/>
      <c r="Q98" s="6"/>
    </row>
    <row r="99" spans="1:17" x14ac:dyDescent="0.35">
      <c r="A99" s="6"/>
      <c r="B99" s="7"/>
      <c r="C99" s="7"/>
      <c r="D99" s="6"/>
      <c r="E99" s="6"/>
      <c r="F99" s="6"/>
      <c r="G99" s="6"/>
      <c r="H99" s="6"/>
      <c r="I99" s="7"/>
      <c r="J99" s="6"/>
      <c r="K99" s="6"/>
      <c r="L99" s="8"/>
      <c r="M99" s="8"/>
      <c r="N99" s="6"/>
      <c r="O99" s="9" t="str">
        <f t="shared" ca="1" si="2"/>
        <v>Amber</v>
      </c>
      <c r="P99" s="7"/>
      <c r="Q99" s="6"/>
    </row>
    <row r="100" spans="1:17" x14ac:dyDescent="0.35">
      <c r="A100" s="6"/>
      <c r="B100" s="7"/>
      <c r="C100" s="7"/>
      <c r="D100" s="6"/>
      <c r="E100" s="6"/>
      <c r="F100" s="6"/>
      <c r="G100" s="6"/>
      <c r="H100" s="6"/>
      <c r="I100" s="7"/>
      <c r="J100" s="6"/>
      <c r="K100" s="6"/>
      <c r="L100" s="8"/>
      <c r="M100" s="8"/>
      <c r="N100" s="6"/>
      <c r="O100" s="9" t="str">
        <f t="shared" ca="1" si="2"/>
        <v>Amber</v>
      </c>
      <c r="P100" s="7"/>
      <c r="Q100" s="6"/>
    </row>
    <row r="101" spans="1:17" x14ac:dyDescent="0.35">
      <c r="A101" s="6"/>
      <c r="B101" s="7"/>
      <c r="C101" s="7"/>
      <c r="D101" s="6"/>
      <c r="E101" s="6"/>
      <c r="F101" s="6"/>
      <c r="G101" s="6"/>
      <c r="H101" s="6"/>
      <c r="I101" s="7"/>
      <c r="J101" s="6"/>
      <c r="K101" s="6"/>
      <c r="L101" s="8"/>
      <c r="M101" s="8"/>
      <c r="N101" s="6"/>
      <c r="O101" s="9" t="str">
        <f t="shared" ca="1" si="2"/>
        <v>Amber</v>
      </c>
      <c r="P101" s="7"/>
      <c r="Q101" s="6"/>
    </row>
    <row r="102" spans="1:17" x14ac:dyDescent="0.35">
      <c r="A102" s="6"/>
      <c r="B102" s="7"/>
      <c r="C102" s="7"/>
      <c r="D102" s="6"/>
      <c r="E102" s="6"/>
      <c r="F102" s="6"/>
      <c r="G102" s="6"/>
      <c r="H102" s="6"/>
      <c r="I102" s="7"/>
      <c r="J102" s="6"/>
      <c r="K102" s="6"/>
      <c r="L102" s="8"/>
      <c r="M102" s="8"/>
      <c r="N102" s="6"/>
      <c r="O102" s="9" t="str">
        <f t="shared" ca="1" si="2"/>
        <v>Amber</v>
      </c>
      <c r="P102" s="7"/>
      <c r="Q102" s="6"/>
    </row>
    <row r="103" spans="1:17" x14ac:dyDescent="0.35">
      <c r="A103" s="6"/>
      <c r="B103" s="7"/>
      <c r="C103" s="7"/>
      <c r="D103" s="6"/>
      <c r="E103" s="6"/>
      <c r="F103" s="6"/>
      <c r="G103" s="6"/>
      <c r="H103" s="6"/>
      <c r="I103" s="7"/>
      <c r="J103" s="6"/>
      <c r="K103" s="6"/>
      <c r="L103" s="8"/>
      <c r="M103" s="8"/>
      <c r="N103" s="6"/>
      <c r="O103" s="9" t="str">
        <f t="shared" ca="1" si="2"/>
        <v>Amber</v>
      </c>
      <c r="P103" s="7"/>
      <c r="Q103" s="6"/>
    </row>
    <row r="104" spans="1:17" x14ac:dyDescent="0.35">
      <c r="A104" s="6"/>
      <c r="B104" s="7"/>
      <c r="C104" s="7"/>
      <c r="D104" s="6"/>
      <c r="E104" s="6"/>
      <c r="F104" s="6"/>
      <c r="G104" s="6"/>
      <c r="H104" s="6"/>
      <c r="I104" s="7"/>
      <c r="J104" s="6"/>
      <c r="K104" s="6"/>
      <c r="L104" s="8"/>
      <c r="M104" s="8"/>
      <c r="N104" s="6"/>
      <c r="O104" s="9" t="str">
        <f t="shared" ref="O104:O135" ca="1" si="3">IF($N104="Implemented","Green",IF($N104="Not Applicable","Grey",IF(AND($L104&lt;&gt;"",$L104&lt;TODAY()),"Red",IF($N104="Blocked","Red",IF($N104="In Progress","Amber",IF($N104="Not Started","Amber","Amber"))))))</f>
        <v>Amber</v>
      </c>
      <c r="P104" s="7"/>
      <c r="Q104" s="6"/>
    </row>
    <row r="105" spans="1:17" x14ac:dyDescent="0.35">
      <c r="A105" s="6"/>
      <c r="B105" s="7"/>
      <c r="C105" s="7"/>
      <c r="D105" s="6"/>
      <c r="E105" s="6"/>
      <c r="F105" s="6"/>
      <c r="G105" s="6"/>
      <c r="H105" s="6"/>
      <c r="I105" s="7"/>
      <c r="J105" s="6"/>
      <c r="K105" s="6"/>
      <c r="L105" s="8"/>
      <c r="M105" s="8"/>
      <c r="N105" s="6"/>
      <c r="O105" s="9" t="str">
        <f t="shared" ca="1" si="3"/>
        <v>Amber</v>
      </c>
      <c r="P105" s="7"/>
      <c r="Q105" s="6"/>
    </row>
    <row r="106" spans="1:17" x14ac:dyDescent="0.35">
      <c r="A106" s="6"/>
      <c r="B106" s="7"/>
      <c r="C106" s="7"/>
      <c r="D106" s="6"/>
      <c r="E106" s="6"/>
      <c r="F106" s="6"/>
      <c r="G106" s="6"/>
      <c r="H106" s="6"/>
      <c r="I106" s="7"/>
      <c r="J106" s="6"/>
      <c r="K106" s="6"/>
      <c r="L106" s="8"/>
      <c r="M106" s="8"/>
      <c r="N106" s="6"/>
      <c r="O106" s="9" t="str">
        <f t="shared" ca="1" si="3"/>
        <v>Amber</v>
      </c>
      <c r="P106" s="7"/>
      <c r="Q106" s="6"/>
    </row>
    <row r="107" spans="1:17" x14ac:dyDescent="0.35">
      <c r="A107" s="6"/>
      <c r="B107" s="7"/>
      <c r="C107" s="7"/>
      <c r="D107" s="6"/>
      <c r="E107" s="6"/>
      <c r="F107" s="6"/>
      <c r="G107" s="6"/>
      <c r="H107" s="6"/>
      <c r="I107" s="7"/>
      <c r="J107" s="6"/>
      <c r="K107" s="6"/>
      <c r="L107" s="8"/>
      <c r="M107" s="8"/>
      <c r="N107" s="6"/>
      <c r="O107" s="9" t="str">
        <f t="shared" ca="1" si="3"/>
        <v>Amber</v>
      </c>
      <c r="P107" s="7"/>
      <c r="Q107" s="6"/>
    </row>
    <row r="108" spans="1:17" x14ac:dyDescent="0.35">
      <c r="A108" s="6"/>
      <c r="B108" s="7"/>
      <c r="C108" s="7"/>
      <c r="D108" s="6"/>
      <c r="E108" s="6"/>
      <c r="F108" s="6"/>
      <c r="G108" s="6"/>
      <c r="H108" s="6"/>
      <c r="I108" s="7"/>
      <c r="J108" s="6"/>
      <c r="K108" s="6"/>
      <c r="L108" s="8"/>
      <c r="M108" s="8"/>
      <c r="N108" s="6"/>
      <c r="O108" s="9" t="str">
        <f t="shared" ca="1" si="3"/>
        <v>Amber</v>
      </c>
      <c r="P108" s="7"/>
      <c r="Q108" s="6"/>
    </row>
    <row r="109" spans="1:17" x14ac:dyDescent="0.35">
      <c r="A109" s="6"/>
      <c r="B109" s="7"/>
      <c r="C109" s="7"/>
      <c r="D109" s="6"/>
      <c r="E109" s="6"/>
      <c r="F109" s="6"/>
      <c r="G109" s="6"/>
      <c r="H109" s="6"/>
      <c r="I109" s="7"/>
      <c r="J109" s="6"/>
      <c r="K109" s="6"/>
      <c r="L109" s="8"/>
      <c r="M109" s="8"/>
      <c r="N109" s="6"/>
      <c r="O109" s="9" t="str">
        <f t="shared" ca="1" si="3"/>
        <v>Amber</v>
      </c>
      <c r="P109" s="7"/>
      <c r="Q109" s="6"/>
    </row>
    <row r="110" spans="1:17" x14ac:dyDescent="0.35">
      <c r="A110" s="6"/>
      <c r="B110" s="7"/>
      <c r="C110" s="7"/>
      <c r="D110" s="6"/>
      <c r="E110" s="6"/>
      <c r="F110" s="6"/>
      <c r="G110" s="6"/>
      <c r="H110" s="6"/>
      <c r="I110" s="7"/>
      <c r="J110" s="6"/>
      <c r="K110" s="6"/>
      <c r="L110" s="8"/>
      <c r="M110" s="8"/>
      <c r="N110" s="6"/>
      <c r="O110" s="9" t="str">
        <f t="shared" ca="1" si="3"/>
        <v>Amber</v>
      </c>
      <c r="P110" s="7"/>
      <c r="Q110" s="6"/>
    </row>
    <row r="111" spans="1:17" x14ac:dyDescent="0.35">
      <c r="A111" s="6"/>
      <c r="B111" s="7"/>
      <c r="C111" s="7"/>
      <c r="D111" s="6"/>
      <c r="E111" s="6"/>
      <c r="F111" s="6"/>
      <c r="G111" s="6"/>
      <c r="H111" s="6"/>
      <c r="I111" s="7"/>
      <c r="J111" s="6"/>
      <c r="K111" s="6"/>
      <c r="L111" s="8"/>
      <c r="M111" s="8"/>
      <c r="N111" s="6"/>
      <c r="O111" s="9" t="str">
        <f t="shared" ca="1" si="3"/>
        <v>Amber</v>
      </c>
      <c r="P111" s="7"/>
      <c r="Q111" s="6"/>
    </row>
    <row r="112" spans="1:17" x14ac:dyDescent="0.35">
      <c r="A112" s="6"/>
      <c r="B112" s="7"/>
      <c r="C112" s="7"/>
      <c r="D112" s="6"/>
      <c r="E112" s="6"/>
      <c r="F112" s="6"/>
      <c r="G112" s="6"/>
      <c r="H112" s="6"/>
      <c r="I112" s="7"/>
      <c r="J112" s="6"/>
      <c r="K112" s="6"/>
      <c r="L112" s="8"/>
      <c r="M112" s="8"/>
      <c r="N112" s="6"/>
      <c r="O112" s="9" t="str">
        <f t="shared" ca="1" si="3"/>
        <v>Amber</v>
      </c>
      <c r="P112" s="7"/>
      <c r="Q112" s="6"/>
    </row>
    <row r="113" spans="1:17" x14ac:dyDescent="0.35">
      <c r="A113" s="6"/>
      <c r="B113" s="7"/>
      <c r="C113" s="7"/>
      <c r="D113" s="6"/>
      <c r="E113" s="6"/>
      <c r="F113" s="6"/>
      <c r="G113" s="6"/>
      <c r="H113" s="6"/>
      <c r="I113" s="7"/>
      <c r="J113" s="6"/>
      <c r="K113" s="6"/>
      <c r="L113" s="8"/>
      <c r="M113" s="8"/>
      <c r="N113" s="6"/>
      <c r="O113" s="9" t="str">
        <f t="shared" ca="1" si="3"/>
        <v>Amber</v>
      </c>
      <c r="P113" s="7"/>
      <c r="Q113" s="6"/>
    </row>
    <row r="114" spans="1:17" x14ac:dyDescent="0.35">
      <c r="A114" s="6"/>
      <c r="B114" s="7"/>
      <c r="C114" s="7"/>
      <c r="D114" s="6"/>
      <c r="E114" s="6"/>
      <c r="F114" s="6"/>
      <c r="G114" s="6"/>
      <c r="H114" s="6"/>
      <c r="I114" s="7"/>
      <c r="J114" s="6"/>
      <c r="K114" s="6"/>
      <c r="L114" s="8"/>
      <c r="M114" s="8"/>
      <c r="N114" s="6"/>
      <c r="O114" s="9" t="str">
        <f t="shared" ca="1" si="3"/>
        <v>Amber</v>
      </c>
      <c r="P114" s="7"/>
      <c r="Q114" s="6"/>
    </row>
    <row r="115" spans="1:17" x14ac:dyDescent="0.35">
      <c r="A115" s="6"/>
      <c r="B115" s="7"/>
      <c r="C115" s="7"/>
      <c r="D115" s="6"/>
      <c r="E115" s="6"/>
      <c r="F115" s="6"/>
      <c r="G115" s="6"/>
      <c r="H115" s="6"/>
      <c r="I115" s="7"/>
      <c r="J115" s="6"/>
      <c r="K115" s="6"/>
      <c r="L115" s="8"/>
      <c r="M115" s="8"/>
      <c r="N115" s="6"/>
      <c r="O115" s="9" t="str">
        <f t="shared" ca="1" si="3"/>
        <v>Amber</v>
      </c>
      <c r="P115" s="7"/>
      <c r="Q115" s="6"/>
    </row>
    <row r="116" spans="1:17" x14ac:dyDescent="0.35">
      <c r="A116" s="6"/>
      <c r="B116" s="7"/>
      <c r="C116" s="7"/>
      <c r="D116" s="6"/>
      <c r="E116" s="6"/>
      <c r="F116" s="6"/>
      <c r="G116" s="6"/>
      <c r="H116" s="6"/>
      <c r="I116" s="7"/>
      <c r="J116" s="6"/>
      <c r="K116" s="6"/>
      <c r="L116" s="8"/>
      <c r="M116" s="8"/>
      <c r="N116" s="6"/>
      <c r="O116" s="9" t="str">
        <f t="shared" ca="1" si="3"/>
        <v>Amber</v>
      </c>
      <c r="P116" s="7"/>
      <c r="Q116" s="6"/>
    </row>
    <row r="117" spans="1:17" x14ac:dyDescent="0.35">
      <c r="A117" s="6"/>
      <c r="B117" s="7"/>
      <c r="C117" s="7"/>
      <c r="D117" s="6"/>
      <c r="E117" s="6"/>
      <c r="F117" s="6"/>
      <c r="G117" s="6"/>
      <c r="H117" s="6"/>
      <c r="I117" s="7"/>
      <c r="J117" s="6"/>
      <c r="K117" s="6"/>
      <c r="L117" s="8"/>
      <c r="M117" s="8"/>
      <c r="N117" s="6"/>
      <c r="O117" s="9" t="str">
        <f t="shared" ca="1" si="3"/>
        <v>Amber</v>
      </c>
      <c r="P117" s="7"/>
      <c r="Q117" s="6"/>
    </row>
    <row r="118" spans="1:17" x14ac:dyDescent="0.35">
      <c r="A118" s="6"/>
      <c r="B118" s="7"/>
      <c r="C118" s="7"/>
      <c r="D118" s="6"/>
      <c r="E118" s="6"/>
      <c r="F118" s="6"/>
      <c r="G118" s="6"/>
      <c r="H118" s="6"/>
      <c r="I118" s="7"/>
      <c r="J118" s="6"/>
      <c r="K118" s="6"/>
      <c r="L118" s="8"/>
      <c r="M118" s="8"/>
      <c r="N118" s="6"/>
      <c r="O118" s="9" t="str">
        <f t="shared" ca="1" si="3"/>
        <v>Amber</v>
      </c>
      <c r="P118" s="7"/>
      <c r="Q118" s="6"/>
    </row>
    <row r="119" spans="1:17" x14ac:dyDescent="0.35">
      <c r="A119" s="6"/>
      <c r="B119" s="7"/>
      <c r="C119" s="7"/>
      <c r="D119" s="6"/>
      <c r="E119" s="6"/>
      <c r="F119" s="6"/>
      <c r="G119" s="6"/>
      <c r="H119" s="6"/>
      <c r="I119" s="7"/>
      <c r="J119" s="6"/>
      <c r="K119" s="6"/>
      <c r="L119" s="8"/>
      <c r="M119" s="8"/>
      <c r="N119" s="6"/>
      <c r="O119" s="9" t="str">
        <f t="shared" ca="1" si="3"/>
        <v>Amber</v>
      </c>
      <c r="P119" s="7"/>
      <c r="Q119" s="6"/>
    </row>
    <row r="120" spans="1:17" x14ac:dyDescent="0.35">
      <c r="A120" s="6"/>
      <c r="B120" s="7"/>
      <c r="C120" s="7"/>
      <c r="D120" s="6"/>
      <c r="E120" s="6"/>
      <c r="F120" s="6"/>
      <c r="G120" s="6"/>
      <c r="H120" s="6"/>
      <c r="I120" s="7"/>
      <c r="J120" s="6"/>
      <c r="K120" s="6"/>
      <c r="L120" s="8"/>
      <c r="M120" s="8"/>
      <c r="N120" s="6"/>
      <c r="O120" s="9" t="str">
        <f t="shared" ca="1" si="3"/>
        <v>Amber</v>
      </c>
      <c r="P120" s="7"/>
      <c r="Q120" s="6"/>
    </row>
    <row r="121" spans="1:17" x14ac:dyDescent="0.35">
      <c r="A121" s="6"/>
      <c r="B121" s="7"/>
      <c r="C121" s="7"/>
      <c r="D121" s="6"/>
      <c r="E121" s="6"/>
      <c r="F121" s="6"/>
      <c r="G121" s="6"/>
      <c r="H121" s="6"/>
      <c r="I121" s="7"/>
      <c r="J121" s="6"/>
      <c r="K121" s="6"/>
      <c r="L121" s="8"/>
      <c r="M121" s="8"/>
      <c r="N121" s="6"/>
      <c r="O121" s="9" t="str">
        <f t="shared" ca="1" si="3"/>
        <v>Amber</v>
      </c>
      <c r="P121" s="7"/>
      <c r="Q121" s="6"/>
    </row>
    <row r="122" spans="1:17" x14ac:dyDescent="0.35">
      <c r="A122" s="6"/>
      <c r="B122" s="7"/>
      <c r="C122" s="7"/>
      <c r="D122" s="6"/>
      <c r="E122" s="6"/>
      <c r="F122" s="6"/>
      <c r="G122" s="6"/>
      <c r="H122" s="6"/>
      <c r="I122" s="7"/>
      <c r="J122" s="6"/>
      <c r="K122" s="6"/>
      <c r="L122" s="8"/>
      <c r="M122" s="8"/>
      <c r="N122" s="6"/>
      <c r="O122" s="9" t="str">
        <f t="shared" ca="1" si="3"/>
        <v>Amber</v>
      </c>
      <c r="P122" s="7"/>
      <c r="Q122" s="6"/>
    </row>
    <row r="123" spans="1:17" x14ac:dyDescent="0.35">
      <c r="A123" s="6"/>
      <c r="B123" s="7"/>
      <c r="C123" s="7"/>
      <c r="D123" s="6"/>
      <c r="E123" s="6"/>
      <c r="F123" s="6"/>
      <c r="G123" s="6"/>
      <c r="H123" s="6"/>
      <c r="I123" s="7"/>
      <c r="J123" s="6"/>
      <c r="K123" s="6"/>
      <c r="L123" s="8"/>
      <c r="M123" s="8"/>
      <c r="N123" s="6"/>
      <c r="O123" s="9" t="str">
        <f t="shared" ca="1" si="3"/>
        <v>Amber</v>
      </c>
      <c r="P123" s="7"/>
      <c r="Q123" s="6"/>
    </row>
    <row r="124" spans="1:17" x14ac:dyDescent="0.35">
      <c r="A124" s="6"/>
      <c r="B124" s="7"/>
      <c r="C124" s="7"/>
      <c r="D124" s="6"/>
      <c r="E124" s="6"/>
      <c r="F124" s="6"/>
      <c r="G124" s="6"/>
      <c r="H124" s="6"/>
      <c r="I124" s="7"/>
      <c r="J124" s="6"/>
      <c r="K124" s="6"/>
      <c r="L124" s="8"/>
      <c r="M124" s="8"/>
      <c r="N124" s="6"/>
      <c r="O124" s="9" t="str">
        <f t="shared" ca="1" si="3"/>
        <v>Amber</v>
      </c>
      <c r="P124" s="7"/>
      <c r="Q124" s="6"/>
    </row>
    <row r="125" spans="1:17" x14ac:dyDescent="0.35">
      <c r="A125" s="6"/>
      <c r="B125" s="7"/>
      <c r="C125" s="7"/>
      <c r="D125" s="6"/>
      <c r="E125" s="6"/>
      <c r="F125" s="6"/>
      <c r="G125" s="6"/>
      <c r="H125" s="6"/>
      <c r="I125" s="7"/>
      <c r="J125" s="6"/>
      <c r="K125" s="6"/>
      <c r="L125" s="8"/>
      <c r="M125" s="8"/>
      <c r="N125" s="6"/>
      <c r="O125" s="9" t="str">
        <f t="shared" ca="1" si="3"/>
        <v>Amber</v>
      </c>
      <c r="P125" s="7"/>
      <c r="Q125" s="6"/>
    </row>
    <row r="126" spans="1:17" x14ac:dyDescent="0.35">
      <c r="A126" s="6"/>
      <c r="B126" s="7"/>
      <c r="C126" s="7"/>
      <c r="D126" s="6"/>
      <c r="E126" s="6"/>
      <c r="F126" s="6"/>
      <c r="G126" s="6"/>
      <c r="H126" s="6"/>
      <c r="I126" s="7"/>
      <c r="J126" s="6"/>
      <c r="K126" s="6"/>
      <c r="L126" s="8"/>
      <c r="M126" s="8"/>
      <c r="N126" s="6"/>
      <c r="O126" s="9" t="str">
        <f t="shared" ca="1" si="3"/>
        <v>Amber</v>
      </c>
      <c r="P126" s="7"/>
      <c r="Q126" s="6"/>
    </row>
    <row r="127" spans="1:17" x14ac:dyDescent="0.35">
      <c r="A127" s="6"/>
      <c r="B127" s="7"/>
      <c r="C127" s="7"/>
      <c r="D127" s="6"/>
      <c r="E127" s="6"/>
      <c r="F127" s="6"/>
      <c r="G127" s="6"/>
      <c r="H127" s="6"/>
      <c r="I127" s="7"/>
      <c r="J127" s="6"/>
      <c r="K127" s="6"/>
      <c r="L127" s="8"/>
      <c r="M127" s="8"/>
      <c r="N127" s="6"/>
      <c r="O127" s="9" t="str">
        <f t="shared" ca="1" si="3"/>
        <v>Amber</v>
      </c>
      <c r="P127" s="7"/>
      <c r="Q127" s="6"/>
    </row>
    <row r="128" spans="1:17" x14ac:dyDescent="0.35">
      <c r="A128" s="6"/>
      <c r="B128" s="7"/>
      <c r="C128" s="7"/>
      <c r="D128" s="6"/>
      <c r="E128" s="6"/>
      <c r="F128" s="6"/>
      <c r="G128" s="6"/>
      <c r="H128" s="6"/>
      <c r="I128" s="7"/>
      <c r="J128" s="6"/>
      <c r="K128" s="6"/>
      <c r="L128" s="8"/>
      <c r="M128" s="8"/>
      <c r="N128" s="6"/>
      <c r="O128" s="9" t="str">
        <f t="shared" ca="1" si="3"/>
        <v>Amber</v>
      </c>
      <c r="P128" s="7"/>
      <c r="Q128" s="6"/>
    </row>
    <row r="129" spans="1:17" x14ac:dyDescent="0.35">
      <c r="A129" s="6"/>
      <c r="B129" s="7"/>
      <c r="C129" s="7"/>
      <c r="D129" s="6"/>
      <c r="E129" s="6"/>
      <c r="F129" s="6"/>
      <c r="G129" s="6"/>
      <c r="H129" s="6"/>
      <c r="I129" s="7"/>
      <c r="J129" s="6"/>
      <c r="K129" s="6"/>
      <c r="L129" s="8"/>
      <c r="M129" s="8"/>
      <c r="N129" s="6"/>
      <c r="O129" s="9" t="str">
        <f t="shared" ca="1" si="3"/>
        <v>Amber</v>
      </c>
      <c r="P129" s="7"/>
      <c r="Q129" s="6"/>
    </row>
    <row r="130" spans="1:17" x14ac:dyDescent="0.35">
      <c r="A130" s="6"/>
      <c r="B130" s="7"/>
      <c r="C130" s="7"/>
      <c r="D130" s="6"/>
      <c r="E130" s="6"/>
      <c r="F130" s="6"/>
      <c r="G130" s="6"/>
      <c r="H130" s="6"/>
      <c r="I130" s="7"/>
      <c r="J130" s="6"/>
      <c r="K130" s="6"/>
      <c r="L130" s="8"/>
      <c r="M130" s="8"/>
      <c r="N130" s="6"/>
      <c r="O130" s="9" t="str">
        <f t="shared" ca="1" si="3"/>
        <v>Amber</v>
      </c>
      <c r="P130" s="7"/>
      <c r="Q130" s="6"/>
    </row>
    <row r="131" spans="1:17" x14ac:dyDescent="0.35">
      <c r="A131" s="6"/>
      <c r="B131" s="7"/>
      <c r="C131" s="7"/>
      <c r="D131" s="6"/>
      <c r="E131" s="6"/>
      <c r="F131" s="6"/>
      <c r="G131" s="6"/>
      <c r="H131" s="6"/>
      <c r="I131" s="7"/>
      <c r="J131" s="6"/>
      <c r="K131" s="6"/>
      <c r="L131" s="8"/>
      <c r="M131" s="8"/>
      <c r="N131" s="6"/>
      <c r="O131" s="9" t="str">
        <f t="shared" ca="1" si="3"/>
        <v>Amber</v>
      </c>
      <c r="P131" s="7"/>
      <c r="Q131" s="6"/>
    </row>
    <row r="132" spans="1:17" x14ac:dyDescent="0.35">
      <c r="A132" s="6"/>
      <c r="B132" s="7"/>
      <c r="C132" s="7"/>
      <c r="D132" s="6"/>
      <c r="E132" s="6"/>
      <c r="F132" s="6"/>
      <c r="G132" s="6"/>
      <c r="H132" s="6"/>
      <c r="I132" s="7"/>
      <c r="J132" s="6"/>
      <c r="K132" s="6"/>
      <c r="L132" s="8"/>
      <c r="M132" s="8"/>
      <c r="N132" s="6"/>
      <c r="O132" s="9" t="str">
        <f t="shared" ca="1" si="3"/>
        <v>Amber</v>
      </c>
      <c r="P132" s="7"/>
      <c r="Q132" s="6"/>
    </row>
    <row r="133" spans="1:17" x14ac:dyDescent="0.35">
      <c r="A133" s="6"/>
      <c r="B133" s="7"/>
      <c r="C133" s="7"/>
      <c r="D133" s="6"/>
      <c r="E133" s="6"/>
      <c r="F133" s="6"/>
      <c r="G133" s="6"/>
      <c r="H133" s="6"/>
      <c r="I133" s="7"/>
      <c r="J133" s="6"/>
      <c r="K133" s="6"/>
      <c r="L133" s="8"/>
      <c r="M133" s="8"/>
      <c r="N133" s="6"/>
      <c r="O133" s="9" t="str">
        <f t="shared" ca="1" si="3"/>
        <v>Amber</v>
      </c>
      <c r="P133" s="7"/>
      <c r="Q133" s="6"/>
    </row>
    <row r="134" spans="1:17" x14ac:dyDescent="0.35">
      <c r="A134" s="6"/>
      <c r="B134" s="7"/>
      <c r="C134" s="7"/>
      <c r="D134" s="6"/>
      <c r="E134" s="6"/>
      <c r="F134" s="6"/>
      <c r="G134" s="6"/>
      <c r="H134" s="6"/>
      <c r="I134" s="7"/>
      <c r="J134" s="6"/>
      <c r="K134" s="6"/>
      <c r="L134" s="8"/>
      <c r="M134" s="8"/>
      <c r="N134" s="6"/>
      <c r="O134" s="9" t="str">
        <f t="shared" ca="1" si="3"/>
        <v>Amber</v>
      </c>
      <c r="P134" s="7"/>
      <c r="Q134" s="6"/>
    </row>
    <row r="135" spans="1:17" x14ac:dyDescent="0.35">
      <c r="A135" s="6"/>
      <c r="B135" s="7"/>
      <c r="C135" s="7"/>
      <c r="D135" s="6"/>
      <c r="E135" s="6"/>
      <c r="F135" s="6"/>
      <c r="G135" s="6"/>
      <c r="H135" s="6"/>
      <c r="I135" s="7"/>
      <c r="J135" s="6"/>
      <c r="K135" s="6"/>
      <c r="L135" s="8"/>
      <c r="M135" s="8"/>
      <c r="N135" s="6"/>
      <c r="O135" s="9" t="str">
        <f t="shared" ca="1" si="3"/>
        <v>Amber</v>
      </c>
      <c r="P135" s="7"/>
      <c r="Q135" s="6"/>
    </row>
    <row r="136" spans="1:17" x14ac:dyDescent="0.35">
      <c r="A136" s="6"/>
      <c r="B136" s="7"/>
      <c r="C136" s="7"/>
      <c r="D136" s="6"/>
      <c r="E136" s="6"/>
      <c r="F136" s="6"/>
      <c r="G136" s="6"/>
      <c r="H136" s="6"/>
      <c r="I136" s="7"/>
      <c r="J136" s="6"/>
      <c r="K136" s="6"/>
      <c r="L136" s="8"/>
      <c r="M136" s="8"/>
      <c r="N136" s="6"/>
      <c r="O136" s="9" t="str">
        <f t="shared" ref="O136:O167" ca="1" si="4">IF($N136="Implemented","Green",IF($N136="Not Applicable","Grey",IF(AND($L136&lt;&gt;"",$L136&lt;TODAY()),"Red",IF($N136="Blocked","Red",IF($N136="In Progress","Amber",IF($N136="Not Started","Amber","Amber"))))))</f>
        <v>Amber</v>
      </c>
      <c r="P136" s="7"/>
      <c r="Q136" s="6"/>
    </row>
    <row r="137" spans="1:17" x14ac:dyDescent="0.35">
      <c r="A137" s="6"/>
      <c r="B137" s="7"/>
      <c r="C137" s="7"/>
      <c r="D137" s="6"/>
      <c r="E137" s="6"/>
      <c r="F137" s="6"/>
      <c r="G137" s="6"/>
      <c r="H137" s="6"/>
      <c r="I137" s="7"/>
      <c r="J137" s="6"/>
      <c r="K137" s="6"/>
      <c r="L137" s="8"/>
      <c r="M137" s="8"/>
      <c r="N137" s="6"/>
      <c r="O137" s="9" t="str">
        <f t="shared" ca="1" si="4"/>
        <v>Amber</v>
      </c>
      <c r="P137" s="7"/>
      <c r="Q137" s="6"/>
    </row>
    <row r="138" spans="1:17" x14ac:dyDescent="0.35">
      <c r="A138" s="6"/>
      <c r="B138" s="7"/>
      <c r="C138" s="7"/>
      <c r="D138" s="6"/>
      <c r="E138" s="6"/>
      <c r="F138" s="6"/>
      <c r="G138" s="6"/>
      <c r="H138" s="6"/>
      <c r="I138" s="7"/>
      <c r="J138" s="6"/>
      <c r="K138" s="6"/>
      <c r="L138" s="8"/>
      <c r="M138" s="8"/>
      <c r="N138" s="6"/>
      <c r="O138" s="9" t="str">
        <f t="shared" ca="1" si="4"/>
        <v>Amber</v>
      </c>
      <c r="P138" s="7"/>
      <c r="Q138" s="6"/>
    </row>
    <row r="139" spans="1:17" x14ac:dyDescent="0.35">
      <c r="A139" s="6"/>
      <c r="B139" s="7"/>
      <c r="C139" s="7"/>
      <c r="D139" s="6"/>
      <c r="E139" s="6"/>
      <c r="F139" s="6"/>
      <c r="G139" s="6"/>
      <c r="H139" s="6"/>
      <c r="I139" s="7"/>
      <c r="J139" s="6"/>
      <c r="K139" s="6"/>
      <c r="L139" s="8"/>
      <c r="M139" s="8"/>
      <c r="N139" s="6"/>
      <c r="O139" s="9" t="str">
        <f t="shared" ca="1" si="4"/>
        <v>Amber</v>
      </c>
      <c r="P139" s="7"/>
      <c r="Q139" s="6"/>
    </row>
    <row r="140" spans="1:17" x14ac:dyDescent="0.35">
      <c r="A140" s="6"/>
      <c r="B140" s="7"/>
      <c r="C140" s="7"/>
      <c r="D140" s="6"/>
      <c r="E140" s="6"/>
      <c r="F140" s="6"/>
      <c r="G140" s="6"/>
      <c r="H140" s="6"/>
      <c r="I140" s="7"/>
      <c r="J140" s="6"/>
      <c r="K140" s="6"/>
      <c r="L140" s="8"/>
      <c r="M140" s="8"/>
      <c r="N140" s="6"/>
      <c r="O140" s="9" t="str">
        <f t="shared" ca="1" si="4"/>
        <v>Amber</v>
      </c>
      <c r="P140" s="7"/>
      <c r="Q140" s="6"/>
    </row>
    <row r="141" spans="1:17" x14ac:dyDescent="0.35">
      <c r="A141" s="6"/>
      <c r="B141" s="7"/>
      <c r="C141" s="7"/>
      <c r="D141" s="6"/>
      <c r="E141" s="6"/>
      <c r="F141" s="6"/>
      <c r="G141" s="6"/>
      <c r="H141" s="6"/>
      <c r="I141" s="7"/>
      <c r="J141" s="6"/>
      <c r="K141" s="6"/>
      <c r="L141" s="8"/>
      <c r="M141" s="8"/>
      <c r="N141" s="6"/>
      <c r="O141" s="9" t="str">
        <f t="shared" ca="1" si="4"/>
        <v>Amber</v>
      </c>
      <c r="P141" s="7"/>
      <c r="Q141" s="6"/>
    </row>
    <row r="142" spans="1:17" x14ac:dyDescent="0.35">
      <c r="A142" s="6"/>
      <c r="B142" s="7"/>
      <c r="C142" s="7"/>
      <c r="D142" s="6"/>
      <c r="E142" s="6"/>
      <c r="F142" s="6"/>
      <c r="G142" s="6"/>
      <c r="H142" s="6"/>
      <c r="I142" s="7"/>
      <c r="J142" s="6"/>
      <c r="K142" s="6"/>
      <c r="L142" s="8"/>
      <c r="M142" s="8"/>
      <c r="N142" s="6"/>
      <c r="O142" s="9" t="str">
        <f t="shared" ca="1" si="4"/>
        <v>Amber</v>
      </c>
      <c r="P142" s="7"/>
      <c r="Q142" s="6"/>
    </row>
    <row r="143" spans="1:17" x14ac:dyDescent="0.35">
      <c r="A143" s="6"/>
      <c r="B143" s="7"/>
      <c r="C143" s="7"/>
      <c r="D143" s="6"/>
      <c r="E143" s="6"/>
      <c r="F143" s="6"/>
      <c r="G143" s="6"/>
      <c r="H143" s="6"/>
      <c r="I143" s="7"/>
      <c r="J143" s="6"/>
      <c r="K143" s="6"/>
      <c r="L143" s="8"/>
      <c r="M143" s="8"/>
      <c r="N143" s="6"/>
      <c r="O143" s="9" t="str">
        <f t="shared" ca="1" si="4"/>
        <v>Amber</v>
      </c>
      <c r="P143" s="7"/>
      <c r="Q143" s="6"/>
    </row>
    <row r="144" spans="1:17" x14ac:dyDescent="0.35">
      <c r="A144" s="6"/>
      <c r="B144" s="7"/>
      <c r="C144" s="7"/>
      <c r="D144" s="6"/>
      <c r="E144" s="6"/>
      <c r="F144" s="6"/>
      <c r="G144" s="6"/>
      <c r="H144" s="6"/>
      <c r="I144" s="7"/>
      <c r="J144" s="6"/>
      <c r="K144" s="6"/>
      <c r="L144" s="8"/>
      <c r="M144" s="8"/>
      <c r="N144" s="6"/>
      <c r="O144" s="9" t="str">
        <f t="shared" ca="1" si="4"/>
        <v>Amber</v>
      </c>
      <c r="P144" s="7"/>
      <c r="Q144" s="6"/>
    </row>
    <row r="145" spans="1:17" x14ac:dyDescent="0.35">
      <c r="A145" s="6"/>
      <c r="B145" s="7"/>
      <c r="C145" s="7"/>
      <c r="D145" s="6"/>
      <c r="E145" s="6"/>
      <c r="F145" s="6"/>
      <c r="G145" s="6"/>
      <c r="H145" s="6"/>
      <c r="I145" s="7"/>
      <c r="J145" s="6"/>
      <c r="K145" s="6"/>
      <c r="L145" s="8"/>
      <c r="M145" s="8"/>
      <c r="N145" s="6"/>
      <c r="O145" s="9" t="str">
        <f t="shared" ca="1" si="4"/>
        <v>Amber</v>
      </c>
      <c r="P145" s="7"/>
      <c r="Q145" s="6"/>
    </row>
    <row r="146" spans="1:17" x14ac:dyDescent="0.35">
      <c r="A146" s="6"/>
      <c r="B146" s="7"/>
      <c r="C146" s="7"/>
      <c r="D146" s="6"/>
      <c r="E146" s="6"/>
      <c r="F146" s="6"/>
      <c r="G146" s="6"/>
      <c r="H146" s="6"/>
      <c r="I146" s="7"/>
      <c r="J146" s="6"/>
      <c r="K146" s="6"/>
      <c r="L146" s="8"/>
      <c r="M146" s="8"/>
      <c r="N146" s="6"/>
      <c r="O146" s="9" t="str">
        <f t="shared" ca="1" si="4"/>
        <v>Amber</v>
      </c>
      <c r="P146" s="7"/>
      <c r="Q146" s="6"/>
    </row>
    <row r="147" spans="1:17" x14ac:dyDescent="0.35">
      <c r="A147" s="6"/>
      <c r="B147" s="7"/>
      <c r="C147" s="7"/>
      <c r="D147" s="6"/>
      <c r="E147" s="6"/>
      <c r="F147" s="6"/>
      <c r="G147" s="6"/>
      <c r="H147" s="6"/>
      <c r="I147" s="7"/>
      <c r="J147" s="6"/>
      <c r="K147" s="6"/>
      <c r="L147" s="8"/>
      <c r="M147" s="8"/>
      <c r="N147" s="6"/>
      <c r="O147" s="9" t="str">
        <f t="shared" ca="1" si="4"/>
        <v>Amber</v>
      </c>
      <c r="P147" s="7"/>
      <c r="Q147" s="6"/>
    </row>
    <row r="148" spans="1:17" x14ac:dyDescent="0.35">
      <c r="A148" s="6"/>
      <c r="B148" s="7"/>
      <c r="C148" s="7"/>
      <c r="D148" s="6"/>
      <c r="E148" s="6"/>
      <c r="F148" s="6"/>
      <c r="G148" s="6"/>
      <c r="H148" s="6"/>
      <c r="I148" s="7"/>
      <c r="J148" s="6"/>
      <c r="K148" s="6"/>
      <c r="L148" s="8"/>
      <c r="M148" s="8"/>
      <c r="N148" s="6"/>
      <c r="O148" s="9" t="str">
        <f t="shared" ca="1" si="4"/>
        <v>Amber</v>
      </c>
      <c r="P148" s="7"/>
      <c r="Q148" s="6"/>
    </row>
    <row r="149" spans="1:17" x14ac:dyDescent="0.35">
      <c r="A149" s="6"/>
      <c r="B149" s="7"/>
      <c r="C149" s="7"/>
      <c r="D149" s="6"/>
      <c r="E149" s="6"/>
      <c r="F149" s="6"/>
      <c r="G149" s="6"/>
      <c r="H149" s="6"/>
      <c r="I149" s="7"/>
      <c r="J149" s="6"/>
      <c r="K149" s="6"/>
      <c r="L149" s="8"/>
      <c r="M149" s="8"/>
      <c r="N149" s="6"/>
      <c r="O149" s="9" t="str">
        <f t="shared" ca="1" si="4"/>
        <v>Amber</v>
      </c>
      <c r="P149" s="7"/>
      <c r="Q149" s="6"/>
    </row>
    <row r="150" spans="1:17" x14ac:dyDescent="0.35">
      <c r="A150" s="6"/>
      <c r="B150" s="7"/>
      <c r="C150" s="7"/>
      <c r="D150" s="6"/>
      <c r="E150" s="6"/>
      <c r="F150" s="6"/>
      <c r="G150" s="6"/>
      <c r="H150" s="6"/>
      <c r="I150" s="7"/>
      <c r="J150" s="6"/>
      <c r="K150" s="6"/>
      <c r="L150" s="8"/>
      <c r="M150" s="8"/>
      <c r="N150" s="6"/>
      <c r="O150" s="9" t="str">
        <f t="shared" ca="1" si="4"/>
        <v>Amber</v>
      </c>
      <c r="P150" s="7"/>
      <c r="Q150" s="6"/>
    </row>
    <row r="151" spans="1:17" x14ac:dyDescent="0.35">
      <c r="A151" s="6"/>
      <c r="B151" s="7"/>
      <c r="C151" s="7"/>
      <c r="D151" s="6"/>
      <c r="E151" s="6"/>
      <c r="F151" s="6"/>
      <c r="G151" s="6"/>
      <c r="H151" s="6"/>
      <c r="I151" s="7"/>
      <c r="J151" s="6"/>
      <c r="K151" s="6"/>
      <c r="L151" s="8"/>
      <c r="M151" s="8"/>
      <c r="N151" s="6"/>
      <c r="O151" s="9" t="str">
        <f t="shared" ca="1" si="4"/>
        <v>Amber</v>
      </c>
      <c r="P151" s="7"/>
      <c r="Q151" s="6"/>
    </row>
    <row r="152" spans="1:17" x14ac:dyDescent="0.35">
      <c r="A152" s="6"/>
      <c r="B152" s="7"/>
      <c r="C152" s="7"/>
      <c r="D152" s="6"/>
      <c r="E152" s="6"/>
      <c r="F152" s="6"/>
      <c r="G152" s="6"/>
      <c r="H152" s="6"/>
      <c r="I152" s="7"/>
      <c r="J152" s="6"/>
      <c r="K152" s="6"/>
      <c r="L152" s="8"/>
      <c r="M152" s="8"/>
      <c r="N152" s="6"/>
      <c r="O152" s="9" t="str">
        <f t="shared" ca="1" si="4"/>
        <v>Amber</v>
      </c>
      <c r="P152" s="7"/>
      <c r="Q152" s="6"/>
    </row>
    <row r="153" spans="1:17" x14ac:dyDescent="0.35">
      <c r="A153" s="6"/>
      <c r="B153" s="7"/>
      <c r="C153" s="7"/>
      <c r="D153" s="6"/>
      <c r="E153" s="6"/>
      <c r="F153" s="6"/>
      <c r="G153" s="6"/>
      <c r="H153" s="6"/>
      <c r="I153" s="7"/>
      <c r="J153" s="6"/>
      <c r="K153" s="6"/>
      <c r="L153" s="8"/>
      <c r="M153" s="8"/>
      <c r="N153" s="6"/>
      <c r="O153" s="9" t="str">
        <f t="shared" ca="1" si="4"/>
        <v>Amber</v>
      </c>
      <c r="P153" s="7"/>
      <c r="Q153" s="6"/>
    </row>
    <row r="154" spans="1:17" x14ac:dyDescent="0.35">
      <c r="A154" s="6"/>
      <c r="B154" s="7"/>
      <c r="C154" s="7"/>
      <c r="D154" s="6"/>
      <c r="E154" s="6"/>
      <c r="F154" s="6"/>
      <c r="G154" s="6"/>
      <c r="H154" s="6"/>
      <c r="I154" s="7"/>
      <c r="J154" s="6"/>
      <c r="K154" s="6"/>
      <c r="L154" s="8"/>
      <c r="M154" s="8"/>
      <c r="N154" s="6"/>
      <c r="O154" s="9" t="str">
        <f t="shared" ca="1" si="4"/>
        <v>Amber</v>
      </c>
      <c r="P154" s="7"/>
      <c r="Q154" s="6"/>
    </row>
    <row r="155" spans="1:17" x14ac:dyDescent="0.35">
      <c r="A155" s="6"/>
      <c r="B155" s="7"/>
      <c r="C155" s="7"/>
      <c r="D155" s="6"/>
      <c r="E155" s="6"/>
      <c r="F155" s="6"/>
      <c r="G155" s="6"/>
      <c r="H155" s="6"/>
      <c r="I155" s="7"/>
      <c r="J155" s="6"/>
      <c r="K155" s="6"/>
      <c r="L155" s="8"/>
      <c r="M155" s="8"/>
      <c r="N155" s="6"/>
      <c r="O155" s="9" t="str">
        <f t="shared" ca="1" si="4"/>
        <v>Amber</v>
      </c>
      <c r="P155" s="7"/>
      <c r="Q155" s="6"/>
    </row>
    <row r="156" spans="1:17" x14ac:dyDescent="0.35">
      <c r="A156" s="6"/>
      <c r="B156" s="7"/>
      <c r="C156" s="7"/>
      <c r="D156" s="6"/>
      <c r="E156" s="6"/>
      <c r="F156" s="6"/>
      <c r="G156" s="6"/>
      <c r="H156" s="6"/>
      <c r="I156" s="7"/>
      <c r="J156" s="6"/>
      <c r="K156" s="6"/>
      <c r="L156" s="8"/>
      <c r="M156" s="8"/>
      <c r="N156" s="6"/>
      <c r="O156" s="9" t="str">
        <f t="shared" ca="1" si="4"/>
        <v>Amber</v>
      </c>
      <c r="P156" s="7"/>
      <c r="Q156" s="6"/>
    </row>
    <row r="157" spans="1:17" x14ac:dyDescent="0.35">
      <c r="A157" s="6"/>
      <c r="B157" s="7"/>
      <c r="C157" s="7"/>
      <c r="D157" s="6"/>
      <c r="E157" s="6"/>
      <c r="F157" s="6"/>
      <c r="G157" s="6"/>
      <c r="H157" s="6"/>
      <c r="I157" s="7"/>
      <c r="J157" s="6"/>
      <c r="K157" s="6"/>
      <c r="L157" s="8"/>
      <c r="M157" s="8"/>
      <c r="N157" s="6"/>
      <c r="O157" s="9" t="str">
        <f t="shared" ca="1" si="4"/>
        <v>Amber</v>
      </c>
      <c r="P157" s="7"/>
      <c r="Q157" s="6"/>
    </row>
    <row r="158" spans="1:17" x14ac:dyDescent="0.35">
      <c r="A158" s="6"/>
      <c r="B158" s="7"/>
      <c r="C158" s="7"/>
      <c r="D158" s="6"/>
      <c r="E158" s="6"/>
      <c r="F158" s="6"/>
      <c r="G158" s="6"/>
      <c r="H158" s="6"/>
      <c r="I158" s="7"/>
      <c r="J158" s="6"/>
      <c r="K158" s="6"/>
      <c r="L158" s="8"/>
      <c r="M158" s="8"/>
      <c r="N158" s="6"/>
      <c r="O158" s="9" t="str">
        <f t="shared" ca="1" si="4"/>
        <v>Amber</v>
      </c>
      <c r="P158" s="7"/>
      <c r="Q158" s="6"/>
    </row>
    <row r="159" spans="1:17" x14ac:dyDescent="0.35">
      <c r="A159" s="6"/>
      <c r="B159" s="7"/>
      <c r="C159" s="7"/>
      <c r="D159" s="6"/>
      <c r="E159" s="6"/>
      <c r="F159" s="6"/>
      <c r="G159" s="6"/>
      <c r="H159" s="6"/>
      <c r="I159" s="7"/>
      <c r="J159" s="6"/>
      <c r="K159" s="6"/>
      <c r="L159" s="8"/>
      <c r="M159" s="8"/>
      <c r="N159" s="6"/>
      <c r="O159" s="9" t="str">
        <f t="shared" ca="1" si="4"/>
        <v>Amber</v>
      </c>
      <c r="P159" s="7"/>
      <c r="Q159" s="6"/>
    </row>
    <row r="160" spans="1:17" x14ac:dyDescent="0.35">
      <c r="A160" s="6"/>
      <c r="B160" s="7"/>
      <c r="C160" s="7"/>
      <c r="D160" s="6"/>
      <c r="E160" s="6"/>
      <c r="F160" s="6"/>
      <c r="G160" s="6"/>
      <c r="H160" s="6"/>
      <c r="I160" s="7"/>
      <c r="J160" s="6"/>
      <c r="K160" s="6"/>
      <c r="L160" s="8"/>
      <c r="M160" s="8"/>
      <c r="N160" s="6"/>
      <c r="O160" s="9" t="str">
        <f t="shared" ca="1" si="4"/>
        <v>Amber</v>
      </c>
      <c r="P160" s="7"/>
      <c r="Q160" s="6"/>
    </row>
    <row r="161" spans="1:17" x14ac:dyDescent="0.35">
      <c r="A161" s="6"/>
      <c r="B161" s="7"/>
      <c r="C161" s="7"/>
      <c r="D161" s="6"/>
      <c r="E161" s="6"/>
      <c r="F161" s="6"/>
      <c r="G161" s="6"/>
      <c r="H161" s="6"/>
      <c r="I161" s="7"/>
      <c r="J161" s="6"/>
      <c r="K161" s="6"/>
      <c r="L161" s="8"/>
      <c r="M161" s="8"/>
      <c r="N161" s="6"/>
      <c r="O161" s="9" t="str">
        <f t="shared" ca="1" si="4"/>
        <v>Amber</v>
      </c>
      <c r="P161" s="7"/>
      <c r="Q161" s="6"/>
    </row>
    <row r="162" spans="1:17" x14ac:dyDescent="0.35">
      <c r="A162" s="6"/>
      <c r="B162" s="7"/>
      <c r="C162" s="7"/>
      <c r="D162" s="6"/>
      <c r="E162" s="6"/>
      <c r="F162" s="6"/>
      <c r="G162" s="6"/>
      <c r="H162" s="6"/>
      <c r="I162" s="7"/>
      <c r="J162" s="6"/>
      <c r="K162" s="6"/>
      <c r="L162" s="8"/>
      <c r="M162" s="8"/>
      <c r="N162" s="6"/>
      <c r="O162" s="9" t="str">
        <f t="shared" ca="1" si="4"/>
        <v>Amber</v>
      </c>
      <c r="P162" s="7"/>
      <c r="Q162" s="6"/>
    </row>
    <row r="163" spans="1:17" x14ac:dyDescent="0.35">
      <c r="A163" s="6"/>
      <c r="B163" s="7"/>
      <c r="C163" s="7"/>
      <c r="D163" s="6"/>
      <c r="E163" s="6"/>
      <c r="F163" s="6"/>
      <c r="G163" s="6"/>
      <c r="H163" s="6"/>
      <c r="I163" s="7"/>
      <c r="J163" s="6"/>
      <c r="K163" s="6"/>
      <c r="L163" s="8"/>
      <c r="M163" s="8"/>
      <c r="N163" s="6"/>
      <c r="O163" s="9" t="str">
        <f t="shared" ca="1" si="4"/>
        <v>Amber</v>
      </c>
      <c r="P163" s="7"/>
      <c r="Q163" s="6"/>
    </row>
    <row r="164" spans="1:17" x14ac:dyDescent="0.35">
      <c r="A164" s="6"/>
      <c r="B164" s="7"/>
      <c r="C164" s="7"/>
      <c r="D164" s="6"/>
      <c r="E164" s="6"/>
      <c r="F164" s="6"/>
      <c r="G164" s="6"/>
      <c r="H164" s="6"/>
      <c r="I164" s="7"/>
      <c r="J164" s="6"/>
      <c r="K164" s="6"/>
      <c r="L164" s="8"/>
      <c r="M164" s="8"/>
      <c r="N164" s="6"/>
      <c r="O164" s="9" t="str">
        <f t="shared" ca="1" si="4"/>
        <v>Amber</v>
      </c>
      <c r="P164" s="7"/>
      <c r="Q164" s="6"/>
    </row>
    <row r="165" spans="1:17" x14ac:dyDescent="0.35">
      <c r="A165" s="6"/>
      <c r="B165" s="7"/>
      <c r="C165" s="7"/>
      <c r="D165" s="6"/>
      <c r="E165" s="6"/>
      <c r="F165" s="6"/>
      <c r="G165" s="6"/>
      <c r="H165" s="6"/>
      <c r="I165" s="7"/>
      <c r="J165" s="6"/>
      <c r="K165" s="6"/>
      <c r="L165" s="8"/>
      <c r="M165" s="8"/>
      <c r="N165" s="6"/>
      <c r="O165" s="9" t="str">
        <f t="shared" ca="1" si="4"/>
        <v>Amber</v>
      </c>
      <c r="P165" s="7"/>
      <c r="Q165" s="6"/>
    </row>
    <row r="166" spans="1:17" x14ac:dyDescent="0.35">
      <c r="A166" s="6"/>
      <c r="B166" s="7"/>
      <c r="C166" s="7"/>
      <c r="D166" s="6"/>
      <c r="E166" s="6"/>
      <c r="F166" s="6"/>
      <c r="G166" s="6"/>
      <c r="H166" s="6"/>
      <c r="I166" s="7"/>
      <c r="J166" s="6"/>
      <c r="K166" s="6"/>
      <c r="L166" s="8"/>
      <c r="M166" s="8"/>
      <c r="N166" s="6"/>
      <c r="O166" s="9" t="str">
        <f t="shared" ca="1" si="4"/>
        <v>Amber</v>
      </c>
      <c r="P166" s="7"/>
      <c r="Q166" s="6"/>
    </row>
    <row r="167" spans="1:17" x14ac:dyDescent="0.35">
      <c r="A167" s="6"/>
      <c r="B167" s="7"/>
      <c r="C167" s="7"/>
      <c r="D167" s="6"/>
      <c r="E167" s="6"/>
      <c r="F167" s="6"/>
      <c r="G167" s="6"/>
      <c r="H167" s="6"/>
      <c r="I167" s="7"/>
      <c r="J167" s="6"/>
      <c r="K167" s="6"/>
      <c r="L167" s="8"/>
      <c r="M167" s="8"/>
      <c r="N167" s="6"/>
      <c r="O167" s="9" t="str">
        <f t="shared" ca="1" si="4"/>
        <v>Amber</v>
      </c>
      <c r="P167" s="7"/>
      <c r="Q167" s="6"/>
    </row>
    <row r="168" spans="1:17" x14ac:dyDescent="0.35">
      <c r="A168" s="6"/>
      <c r="B168" s="7"/>
      <c r="C168" s="7"/>
      <c r="D168" s="6"/>
      <c r="E168" s="6"/>
      <c r="F168" s="6"/>
      <c r="G168" s="6"/>
      <c r="H168" s="6"/>
      <c r="I168" s="7"/>
      <c r="J168" s="6"/>
      <c r="K168" s="6"/>
      <c r="L168" s="8"/>
      <c r="M168" s="8"/>
      <c r="N168" s="6"/>
      <c r="O168" s="9" t="str">
        <f t="shared" ref="O168:O199" ca="1" si="5">IF($N168="Implemented","Green",IF($N168="Not Applicable","Grey",IF(AND($L168&lt;&gt;"",$L168&lt;TODAY()),"Red",IF($N168="Blocked","Red",IF($N168="In Progress","Amber",IF($N168="Not Started","Amber","Amber"))))))</f>
        <v>Amber</v>
      </c>
      <c r="P168" s="7"/>
      <c r="Q168" s="6"/>
    </row>
    <row r="169" spans="1:17" x14ac:dyDescent="0.35">
      <c r="A169" s="6"/>
      <c r="B169" s="7"/>
      <c r="C169" s="7"/>
      <c r="D169" s="6"/>
      <c r="E169" s="6"/>
      <c r="F169" s="6"/>
      <c r="G169" s="6"/>
      <c r="H169" s="6"/>
      <c r="I169" s="7"/>
      <c r="J169" s="6"/>
      <c r="K169" s="6"/>
      <c r="L169" s="8"/>
      <c r="M169" s="8"/>
      <c r="N169" s="6"/>
      <c r="O169" s="9" t="str">
        <f t="shared" ca="1" si="5"/>
        <v>Amber</v>
      </c>
      <c r="P169" s="7"/>
      <c r="Q169" s="6"/>
    </row>
    <row r="170" spans="1:17" x14ac:dyDescent="0.35">
      <c r="A170" s="6"/>
      <c r="B170" s="7"/>
      <c r="C170" s="7"/>
      <c r="D170" s="6"/>
      <c r="E170" s="6"/>
      <c r="F170" s="6"/>
      <c r="G170" s="6"/>
      <c r="H170" s="6"/>
      <c r="I170" s="7"/>
      <c r="J170" s="6"/>
      <c r="K170" s="6"/>
      <c r="L170" s="8"/>
      <c r="M170" s="8"/>
      <c r="N170" s="6"/>
      <c r="O170" s="9" t="str">
        <f t="shared" ca="1" si="5"/>
        <v>Amber</v>
      </c>
      <c r="P170" s="7"/>
      <c r="Q170" s="6"/>
    </row>
    <row r="171" spans="1:17" x14ac:dyDescent="0.35">
      <c r="A171" s="6"/>
      <c r="B171" s="7"/>
      <c r="C171" s="7"/>
      <c r="D171" s="6"/>
      <c r="E171" s="6"/>
      <c r="F171" s="6"/>
      <c r="G171" s="6"/>
      <c r="H171" s="6"/>
      <c r="I171" s="7"/>
      <c r="J171" s="6"/>
      <c r="K171" s="6"/>
      <c r="L171" s="8"/>
      <c r="M171" s="8"/>
      <c r="N171" s="6"/>
      <c r="O171" s="9" t="str">
        <f t="shared" ca="1" si="5"/>
        <v>Amber</v>
      </c>
      <c r="P171" s="7"/>
      <c r="Q171" s="6"/>
    </row>
    <row r="172" spans="1:17" x14ac:dyDescent="0.35">
      <c r="A172" s="6"/>
      <c r="B172" s="7"/>
      <c r="C172" s="7"/>
      <c r="D172" s="6"/>
      <c r="E172" s="6"/>
      <c r="F172" s="6"/>
      <c r="G172" s="6"/>
      <c r="H172" s="6"/>
      <c r="I172" s="7"/>
      <c r="J172" s="6"/>
      <c r="K172" s="6"/>
      <c r="L172" s="8"/>
      <c r="M172" s="8"/>
      <c r="N172" s="6"/>
      <c r="O172" s="9" t="str">
        <f t="shared" ca="1" si="5"/>
        <v>Amber</v>
      </c>
      <c r="P172" s="7"/>
      <c r="Q172" s="6"/>
    </row>
    <row r="173" spans="1:17" x14ac:dyDescent="0.35">
      <c r="A173" s="6"/>
      <c r="B173" s="7"/>
      <c r="C173" s="7"/>
      <c r="D173" s="6"/>
      <c r="E173" s="6"/>
      <c r="F173" s="6"/>
      <c r="G173" s="6"/>
      <c r="H173" s="6"/>
      <c r="I173" s="7"/>
      <c r="J173" s="6"/>
      <c r="K173" s="6"/>
      <c r="L173" s="8"/>
      <c r="M173" s="8"/>
      <c r="N173" s="6"/>
      <c r="O173" s="9" t="str">
        <f t="shared" ca="1" si="5"/>
        <v>Amber</v>
      </c>
      <c r="P173" s="7"/>
      <c r="Q173" s="6"/>
    </row>
    <row r="174" spans="1:17" x14ac:dyDescent="0.35">
      <c r="A174" s="6"/>
      <c r="B174" s="7"/>
      <c r="C174" s="7"/>
      <c r="D174" s="6"/>
      <c r="E174" s="6"/>
      <c r="F174" s="6"/>
      <c r="G174" s="6"/>
      <c r="H174" s="6"/>
      <c r="I174" s="7"/>
      <c r="J174" s="6"/>
      <c r="K174" s="6"/>
      <c r="L174" s="8"/>
      <c r="M174" s="8"/>
      <c r="N174" s="6"/>
      <c r="O174" s="9" t="str">
        <f t="shared" ca="1" si="5"/>
        <v>Amber</v>
      </c>
      <c r="P174" s="7"/>
      <c r="Q174" s="6"/>
    </row>
    <row r="175" spans="1:17" x14ac:dyDescent="0.35">
      <c r="A175" s="6"/>
      <c r="B175" s="7"/>
      <c r="C175" s="7"/>
      <c r="D175" s="6"/>
      <c r="E175" s="6"/>
      <c r="F175" s="6"/>
      <c r="G175" s="6"/>
      <c r="H175" s="6"/>
      <c r="I175" s="7"/>
      <c r="J175" s="6"/>
      <c r="K175" s="6"/>
      <c r="L175" s="8"/>
      <c r="M175" s="8"/>
      <c r="N175" s="6"/>
      <c r="O175" s="9" t="str">
        <f t="shared" ca="1" si="5"/>
        <v>Amber</v>
      </c>
      <c r="P175" s="7"/>
      <c r="Q175" s="6"/>
    </row>
    <row r="176" spans="1:17" x14ac:dyDescent="0.35">
      <c r="A176" s="6"/>
      <c r="B176" s="7"/>
      <c r="C176" s="7"/>
      <c r="D176" s="6"/>
      <c r="E176" s="6"/>
      <c r="F176" s="6"/>
      <c r="G176" s="6"/>
      <c r="H176" s="6"/>
      <c r="I176" s="7"/>
      <c r="J176" s="6"/>
      <c r="K176" s="6"/>
      <c r="L176" s="8"/>
      <c r="M176" s="8"/>
      <c r="N176" s="6"/>
      <c r="O176" s="9" t="str">
        <f t="shared" ca="1" si="5"/>
        <v>Amber</v>
      </c>
      <c r="P176" s="7"/>
      <c r="Q176" s="6"/>
    </row>
    <row r="177" spans="1:17" x14ac:dyDescent="0.35">
      <c r="A177" s="6"/>
      <c r="B177" s="7"/>
      <c r="C177" s="7"/>
      <c r="D177" s="6"/>
      <c r="E177" s="6"/>
      <c r="F177" s="6"/>
      <c r="G177" s="6"/>
      <c r="H177" s="6"/>
      <c r="I177" s="7"/>
      <c r="J177" s="6"/>
      <c r="K177" s="6"/>
      <c r="L177" s="8"/>
      <c r="M177" s="8"/>
      <c r="N177" s="6"/>
      <c r="O177" s="9" t="str">
        <f t="shared" ca="1" si="5"/>
        <v>Amber</v>
      </c>
      <c r="P177" s="7"/>
      <c r="Q177" s="6"/>
    </row>
    <row r="178" spans="1:17" x14ac:dyDescent="0.35">
      <c r="A178" s="6"/>
      <c r="B178" s="7"/>
      <c r="C178" s="7"/>
      <c r="D178" s="6"/>
      <c r="E178" s="6"/>
      <c r="F178" s="6"/>
      <c r="G178" s="6"/>
      <c r="H178" s="6"/>
      <c r="I178" s="7"/>
      <c r="J178" s="6"/>
      <c r="K178" s="6"/>
      <c r="L178" s="8"/>
      <c r="M178" s="8"/>
      <c r="N178" s="6"/>
      <c r="O178" s="9" t="str">
        <f t="shared" ca="1" si="5"/>
        <v>Amber</v>
      </c>
      <c r="P178" s="7"/>
      <c r="Q178" s="6"/>
    </row>
    <row r="179" spans="1:17" x14ac:dyDescent="0.35">
      <c r="A179" s="6"/>
      <c r="B179" s="7"/>
      <c r="C179" s="7"/>
      <c r="D179" s="6"/>
      <c r="E179" s="6"/>
      <c r="F179" s="6"/>
      <c r="G179" s="6"/>
      <c r="H179" s="6"/>
      <c r="I179" s="7"/>
      <c r="J179" s="6"/>
      <c r="K179" s="6"/>
      <c r="L179" s="8"/>
      <c r="M179" s="8"/>
      <c r="N179" s="6"/>
      <c r="O179" s="9" t="str">
        <f t="shared" ca="1" si="5"/>
        <v>Amber</v>
      </c>
      <c r="P179" s="7"/>
      <c r="Q179" s="6"/>
    </row>
    <row r="180" spans="1:17" x14ac:dyDescent="0.35">
      <c r="A180" s="6"/>
      <c r="B180" s="7"/>
      <c r="C180" s="7"/>
      <c r="D180" s="6"/>
      <c r="E180" s="6"/>
      <c r="F180" s="6"/>
      <c r="G180" s="6"/>
      <c r="H180" s="6"/>
      <c r="I180" s="7"/>
      <c r="J180" s="6"/>
      <c r="K180" s="6"/>
      <c r="L180" s="8"/>
      <c r="M180" s="8"/>
      <c r="N180" s="6"/>
      <c r="O180" s="9" t="str">
        <f t="shared" ca="1" si="5"/>
        <v>Amber</v>
      </c>
      <c r="P180" s="7"/>
      <c r="Q180" s="6"/>
    </row>
    <row r="181" spans="1:17" x14ac:dyDescent="0.35">
      <c r="A181" s="6"/>
      <c r="B181" s="7"/>
      <c r="C181" s="7"/>
      <c r="D181" s="6"/>
      <c r="E181" s="6"/>
      <c r="F181" s="6"/>
      <c r="G181" s="6"/>
      <c r="H181" s="6"/>
      <c r="I181" s="7"/>
      <c r="J181" s="6"/>
      <c r="K181" s="6"/>
      <c r="L181" s="8"/>
      <c r="M181" s="8"/>
      <c r="N181" s="6"/>
      <c r="O181" s="9" t="str">
        <f t="shared" ca="1" si="5"/>
        <v>Amber</v>
      </c>
      <c r="P181" s="7"/>
      <c r="Q181" s="6"/>
    </row>
    <row r="182" spans="1:17" x14ac:dyDescent="0.35">
      <c r="A182" s="6"/>
      <c r="B182" s="7"/>
      <c r="C182" s="7"/>
      <c r="D182" s="6"/>
      <c r="E182" s="6"/>
      <c r="F182" s="6"/>
      <c r="G182" s="6"/>
      <c r="H182" s="6"/>
      <c r="I182" s="7"/>
      <c r="J182" s="6"/>
      <c r="K182" s="6"/>
      <c r="L182" s="8"/>
      <c r="M182" s="8"/>
      <c r="N182" s="6"/>
      <c r="O182" s="9" t="str">
        <f t="shared" ca="1" si="5"/>
        <v>Amber</v>
      </c>
      <c r="P182" s="7"/>
      <c r="Q182" s="6"/>
    </row>
    <row r="183" spans="1:17" x14ac:dyDescent="0.35">
      <c r="A183" s="6"/>
      <c r="B183" s="7"/>
      <c r="C183" s="7"/>
      <c r="D183" s="6"/>
      <c r="E183" s="6"/>
      <c r="F183" s="6"/>
      <c r="G183" s="6"/>
      <c r="H183" s="6"/>
      <c r="I183" s="7"/>
      <c r="J183" s="6"/>
      <c r="K183" s="6"/>
      <c r="L183" s="8"/>
      <c r="M183" s="8"/>
      <c r="N183" s="6"/>
      <c r="O183" s="9" t="str">
        <f t="shared" ca="1" si="5"/>
        <v>Amber</v>
      </c>
      <c r="P183" s="7"/>
      <c r="Q183" s="6"/>
    </row>
    <row r="184" spans="1:17" x14ac:dyDescent="0.35">
      <c r="A184" s="6"/>
      <c r="B184" s="7"/>
      <c r="C184" s="7"/>
      <c r="D184" s="6"/>
      <c r="E184" s="6"/>
      <c r="F184" s="6"/>
      <c r="G184" s="6"/>
      <c r="H184" s="6"/>
      <c r="I184" s="7"/>
      <c r="J184" s="6"/>
      <c r="K184" s="6"/>
      <c r="L184" s="8"/>
      <c r="M184" s="8"/>
      <c r="N184" s="6"/>
      <c r="O184" s="9" t="str">
        <f t="shared" ca="1" si="5"/>
        <v>Amber</v>
      </c>
      <c r="P184" s="7"/>
      <c r="Q184" s="6"/>
    </row>
    <row r="185" spans="1:17" x14ac:dyDescent="0.35">
      <c r="A185" s="6"/>
      <c r="B185" s="7"/>
      <c r="C185" s="7"/>
      <c r="D185" s="6"/>
      <c r="E185" s="6"/>
      <c r="F185" s="6"/>
      <c r="G185" s="6"/>
      <c r="H185" s="6"/>
      <c r="I185" s="7"/>
      <c r="J185" s="6"/>
      <c r="K185" s="6"/>
      <c r="L185" s="8"/>
      <c r="M185" s="8"/>
      <c r="N185" s="6"/>
      <c r="O185" s="9" t="str">
        <f t="shared" ca="1" si="5"/>
        <v>Amber</v>
      </c>
      <c r="P185" s="7"/>
      <c r="Q185" s="6"/>
    </row>
    <row r="186" spans="1:17" x14ac:dyDescent="0.35">
      <c r="A186" s="6"/>
      <c r="B186" s="7"/>
      <c r="C186" s="7"/>
      <c r="D186" s="6"/>
      <c r="E186" s="6"/>
      <c r="F186" s="6"/>
      <c r="G186" s="6"/>
      <c r="H186" s="6"/>
      <c r="I186" s="7"/>
      <c r="J186" s="6"/>
      <c r="K186" s="6"/>
      <c r="L186" s="8"/>
      <c r="M186" s="8"/>
      <c r="N186" s="6"/>
      <c r="O186" s="9" t="str">
        <f t="shared" ca="1" si="5"/>
        <v>Amber</v>
      </c>
      <c r="P186" s="7"/>
      <c r="Q186" s="6"/>
    </row>
    <row r="187" spans="1:17" x14ac:dyDescent="0.35">
      <c r="A187" s="6"/>
      <c r="B187" s="7"/>
      <c r="C187" s="7"/>
      <c r="D187" s="6"/>
      <c r="E187" s="6"/>
      <c r="F187" s="6"/>
      <c r="G187" s="6"/>
      <c r="H187" s="6"/>
      <c r="I187" s="7"/>
      <c r="J187" s="6"/>
      <c r="K187" s="6"/>
      <c r="L187" s="8"/>
      <c r="M187" s="8"/>
      <c r="N187" s="6"/>
      <c r="O187" s="9" t="str">
        <f t="shared" ca="1" si="5"/>
        <v>Amber</v>
      </c>
      <c r="P187" s="7"/>
      <c r="Q187" s="6"/>
    </row>
    <row r="188" spans="1:17" x14ac:dyDescent="0.35">
      <c r="A188" s="6"/>
      <c r="B188" s="7"/>
      <c r="C188" s="7"/>
      <c r="D188" s="6"/>
      <c r="E188" s="6"/>
      <c r="F188" s="6"/>
      <c r="G188" s="6"/>
      <c r="H188" s="6"/>
      <c r="I188" s="7"/>
      <c r="J188" s="6"/>
      <c r="K188" s="6"/>
      <c r="L188" s="8"/>
      <c r="M188" s="8"/>
      <c r="N188" s="6"/>
      <c r="O188" s="9" t="str">
        <f t="shared" ca="1" si="5"/>
        <v>Amber</v>
      </c>
      <c r="P188" s="7"/>
      <c r="Q188" s="6"/>
    </row>
    <row r="189" spans="1:17" x14ac:dyDescent="0.35">
      <c r="A189" s="6"/>
      <c r="B189" s="7"/>
      <c r="C189" s="7"/>
      <c r="D189" s="6"/>
      <c r="E189" s="6"/>
      <c r="F189" s="6"/>
      <c r="G189" s="6"/>
      <c r="H189" s="6"/>
      <c r="I189" s="7"/>
      <c r="J189" s="6"/>
      <c r="K189" s="6"/>
      <c r="L189" s="8"/>
      <c r="M189" s="8"/>
      <c r="N189" s="6"/>
      <c r="O189" s="9" t="str">
        <f t="shared" ca="1" si="5"/>
        <v>Amber</v>
      </c>
      <c r="P189" s="7"/>
      <c r="Q189" s="6"/>
    </row>
    <row r="190" spans="1:17" x14ac:dyDescent="0.35">
      <c r="A190" s="6"/>
      <c r="B190" s="7"/>
      <c r="C190" s="7"/>
      <c r="D190" s="6"/>
      <c r="E190" s="6"/>
      <c r="F190" s="6"/>
      <c r="G190" s="6"/>
      <c r="H190" s="6"/>
      <c r="I190" s="7"/>
      <c r="J190" s="6"/>
      <c r="K190" s="6"/>
      <c r="L190" s="8"/>
      <c r="M190" s="8"/>
      <c r="N190" s="6"/>
      <c r="O190" s="9" t="str">
        <f t="shared" ca="1" si="5"/>
        <v>Amber</v>
      </c>
      <c r="P190" s="7"/>
      <c r="Q190" s="6"/>
    </row>
    <row r="191" spans="1:17" x14ac:dyDescent="0.35">
      <c r="A191" s="6"/>
      <c r="B191" s="7"/>
      <c r="C191" s="7"/>
      <c r="D191" s="6"/>
      <c r="E191" s="6"/>
      <c r="F191" s="6"/>
      <c r="G191" s="6"/>
      <c r="H191" s="6"/>
      <c r="I191" s="7"/>
      <c r="J191" s="6"/>
      <c r="K191" s="6"/>
      <c r="L191" s="8"/>
      <c r="M191" s="8"/>
      <c r="N191" s="6"/>
      <c r="O191" s="9" t="str">
        <f t="shared" ca="1" si="5"/>
        <v>Amber</v>
      </c>
      <c r="P191" s="7"/>
      <c r="Q191" s="6"/>
    </row>
    <row r="192" spans="1:17" x14ac:dyDescent="0.35">
      <c r="A192" s="6"/>
      <c r="B192" s="7"/>
      <c r="C192" s="7"/>
      <c r="D192" s="6"/>
      <c r="E192" s="6"/>
      <c r="F192" s="6"/>
      <c r="G192" s="6"/>
      <c r="H192" s="6"/>
      <c r="I192" s="7"/>
      <c r="J192" s="6"/>
      <c r="K192" s="6"/>
      <c r="L192" s="8"/>
      <c r="M192" s="8"/>
      <c r="N192" s="6"/>
      <c r="O192" s="9" t="str">
        <f t="shared" ca="1" si="5"/>
        <v>Amber</v>
      </c>
      <c r="P192" s="7"/>
      <c r="Q192" s="6"/>
    </row>
    <row r="193" spans="1:17" x14ac:dyDescent="0.35">
      <c r="A193" s="6"/>
      <c r="B193" s="7"/>
      <c r="C193" s="7"/>
      <c r="D193" s="6"/>
      <c r="E193" s="6"/>
      <c r="F193" s="6"/>
      <c r="G193" s="6"/>
      <c r="H193" s="6"/>
      <c r="I193" s="7"/>
      <c r="J193" s="6"/>
      <c r="K193" s="6"/>
      <c r="L193" s="8"/>
      <c r="M193" s="8"/>
      <c r="N193" s="6"/>
      <c r="O193" s="9" t="str">
        <f t="shared" ca="1" si="5"/>
        <v>Amber</v>
      </c>
      <c r="P193" s="7"/>
      <c r="Q193" s="6"/>
    </row>
    <row r="194" spans="1:17" x14ac:dyDescent="0.35">
      <c r="A194" s="6"/>
      <c r="B194" s="7"/>
      <c r="C194" s="7"/>
      <c r="D194" s="6"/>
      <c r="E194" s="6"/>
      <c r="F194" s="6"/>
      <c r="G194" s="6"/>
      <c r="H194" s="6"/>
      <c r="I194" s="7"/>
      <c r="J194" s="6"/>
      <c r="K194" s="6"/>
      <c r="L194" s="8"/>
      <c r="M194" s="8"/>
      <c r="N194" s="6"/>
      <c r="O194" s="9" t="str">
        <f t="shared" ca="1" si="5"/>
        <v>Amber</v>
      </c>
      <c r="P194" s="7"/>
      <c r="Q194" s="6"/>
    </row>
    <row r="195" spans="1:17" x14ac:dyDescent="0.35">
      <c r="A195" s="6"/>
      <c r="B195" s="7"/>
      <c r="C195" s="7"/>
      <c r="D195" s="6"/>
      <c r="E195" s="6"/>
      <c r="F195" s="6"/>
      <c r="G195" s="6"/>
      <c r="H195" s="6"/>
      <c r="I195" s="7"/>
      <c r="J195" s="6"/>
      <c r="K195" s="6"/>
      <c r="L195" s="8"/>
      <c r="M195" s="8"/>
      <c r="N195" s="6"/>
      <c r="O195" s="9" t="str">
        <f t="shared" ca="1" si="5"/>
        <v>Amber</v>
      </c>
      <c r="P195" s="7"/>
      <c r="Q195" s="6"/>
    </row>
    <row r="196" spans="1:17" x14ac:dyDescent="0.35">
      <c r="A196" s="6"/>
      <c r="B196" s="7"/>
      <c r="C196" s="7"/>
      <c r="D196" s="6"/>
      <c r="E196" s="6"/>
      <c r="F196" s="6"/>
      <c r="G196" s="6"/>
      <c r="H196" s="6"/>
      <c r="I196" s="7"/>
      <c r="J196" s="6"/>
      <c r="K196" s="6"/>
      <c r="L196" s="8"/>
      <c r="M196" s="8"/>
      <c r="N196" s="6"/>
      <c r="O196" s="9" t="str">
        <f t="shared" ca="1" si="5"/>
        <v>Amber</v>
      </c>
      <c r="P196" s="7"/>
      <c r="Q196" s="6"/>
    </row>
    <row r="197" spans="1:17" x14ac:dyDescent="0.35">
      <c r="A197" s="6"/>
      <c r="B197" s="7"/>
      <c r="C197" s="7"/>
      <c r="D197" s="6"/>
      <c r="E197" s="6"/>
      <c r="F197" s="6"/>
      <c r="G197" s="6"/>
      <c r="H197" s="6"/>
      <c r="I197" s="7"/>
      <c r="J197" s="6"/>
      <c r="K197" s="6"/>
      <c r="L197" s="8"/>
      <c r="M197" s="8"/>
      <c r="N197" s="6"/>
      <c r="O197" s="9" t="str">
        <f t="shared" ca="1" si="5"/>
        <v>Amber</v>
      </c>
      <c r="P197" s="7"/>
      <c r="Q197" s="6"/>
    </row>
    <row r="198" spans="1:17" x14ac:dyDescent="0.35">
      <c r="A198" s="6"/>
      <c r="B198" s="7"/>
      <c r="C198" s="7"/>
      <c r="D198" s="6"/>
      <c r="E198" s="6"/>
      <c r="F198" s="6"/>
      <c r="G198" s="6"/>
      <c r="H198" s="6"/>
      <c r="I198" s="7"/>
      <c r="J198" s="6"/>
      <c r="K198" s="6"/>
      <c r="L198" s="8"/>
      <c r="M198" s="8"/>
      <c r="N198" s="6"/>
      <c r="O198" s="9" t="str">
        <f t="shared" ca="1" si="5"/>
        <v>Amber</v>
      </c>
      <c r="P198" s="7"/>
      <c r="Q198" s="6"/>
    </row>
    <row r="199" spans="1:17" x14ac:dyDescent="0.35">
      <c r="A199" s="6"/>
      <c r="B199" s="7"/>
      <c r="C199" s="7"/>
      <c r="D199" s="6"/>
      <c r="E199" s="6"/>
      <c r="F199" s="6"/>
      <c r="G199" s="6"/>
      <c r="H199" s="6"/>
      <c r="I199" s="7"/>
      <c r="J199" s="6"/>
      <c r="K199" s="6"/>
      <c r="L199" s="8"/>
      <c r="M199" s="8"/>
      <c r="N199" s="6"/>
      <c r="O199" s="9" t="str">
        <f t="shared" ca="1" si="5"/>
        <v>Amber</v>
      </c>
      <c r="P199" s="7"/>
      <c r="Q199" s="6"/>
    </row>
    <row r="200" spans="1:17" x14ac:dyDescent="0.35">
      <c r="A200" s="6"/>
      <c r="B200" s="7"/>
      <c r="C200" s="7"/>
      <c r="D200" s="6"/>
      <c r="E200" s="6"/>
      <c r="F200" s="6"/>
      <c r="G200" s="6"/>
      <c r="H200" s="6"/>
      <c r="I200" s="7"/>
      <c r="J200" s="6"/>
      <c r="K200" s="6"/>
      <c r="L200" s="8"/>
      <c r="M200" s="8"/>
      <c r="N200" s="6"/>
      <c r="O200" s="9" t="str">
        <f t="shared" ref="O200:O207" ca="1" si="6">IF($N200="Implemented","Green",IF($N200="Not Applicable","Grey",IF(AND($L200&lt;&gt;"",$L200&lt;TODAY()),"Red",IF($N200="Blocked","Red",IF($N200="In Progress","Amber",IF($N200="Not Started","Amber","Amber"))))))</f>
        <v>Amber</v>
      </c>
      <c r="P200" s="7"/>
      <c r="Q200" s="6"/>
    </row>
    <row r="201" spans="1:17" x14ac:dyDescent="0.35">
      <c r="A201" s="6"/>
      <c r="B201" s="7"/>
      <c r="C201" s="7"/>
      <c r="D201" s="6"/>
      <c r="E201" s="6"/>
      <c r="F201" s="6"/>
      <c r="G201" s="6"/>
      <c r="H201" s="6"/>
      <c r="I201" s="7"/>
      <c r="J201" s="6"/>
      <c r="K201" s="6"/>
      <c r="L201" s="8"/>
      <c r="M201" s="8"/>
      <c r="N201" s="6"/>
      <c r="O201" s="9" t="str">
        <f t="shared" ca="1" si="6"/>
        <v>Amber</v>
      </c>
      <c r="P201" s="7"/>
      <c r="Q201" s="6"/>
    </row>
    <row r="202" spans="1:17" x14ac:dyDescent="0.35">
      <c r="A202" s="6"/>
      <c r="B202" s="7"/>
      <c r="C202" s="7"/>
      <c r="D202" s="6"/>
      <c r="E202" s="6"/>
      <c r="F202" s="6"/>
      <c r="G202" s="6"/>
      <c r="H202" s="6"/>
      <c r="I202" s="7"/>
      <c r="J202" s="6"/>
      <c r="K202" s="6"/>
      <c r="L202" s="8"/>
      <c r="M202" s="8"/>
      <c r="N202" s="6"/>
      <c r="O202" s="9" t="str">
        <f t="shared" ca="1" si="6"/>
        <v>Amber</v>
      </c>
      <c r="P202" s="7"/>
      <c r="Q202" s="6"/>
    </row>
    <row r="203" spans="1:17" x14ac:dyDescent="0.35">
      <c r="A203" s="6"/>
      <c r="B203" s="7"/>
      <c r="C203" s="7"/>
      <c r="D203" s="6"/>
      <c r="E203" s="6"/>
      <c r="F203" s="6"/>
      <c r="G203" s="6"/>
      <c r="H203" s="6"/>
      <c r="I203" s="7"/>
      <c r="J203" s="6"/>
      <c r="K203" s="6"/>
      <c r="L203" s="8"/>
      <c r="M203" s="8"/>
      <c r="N203" s="6"/>
      <c r="O203" s="9" t="str">
        <f t="shared" ca="1" si="6"/>
        <v>Amber</v>
      </c>
      <c r="P203" s="7"/>
      <c r="Q203" s="6"/>
    </row>
    <row r="204" spans="1:17" x14ac:dyDescent="0.35">
      <c r="A204" s="6"/>
      <c r="B204" s="7"/>
      <c r="C204" s="7"/>
      <c r="D204" s="6"/>
      <c r="E204" s="6"/>
      <c r="F204" s="6"/>
      <c r="G204" s="6"/>
      <c r="H204" s="6"/>
      <c r="I204" s="7"/>
      <c r="J204" s="6"/>
      <c r="K204" s="6"/>
      <c r="L204" s="8"/>
      <c r="M204" s="8"/>
      <c r="N204" s="6"/>
      <c r="O204" s="9" t="str">
        <f t="shared" ca="1" si="6"/>
        <v>Amber</v>
      </c>
      <c r="P204" s="7"/>
      <c r="Q204" s="6"/>
    </row>
    <row r="205" spans="1:17" x14ac:dyDescent="0.35">
      <c r="A205" s="6"/>
      <c r="B205" s="7"/>
      <c r="C205" s="7"/>
      <c r="D205" s="6"/>
      <c r="E205" s="6"/>
      <c r="F205" s="6"/>
      <c r="G205" s="6"/>
      <c r="H205" s="6"/>
      <c r="I205" s="7"/>
      <c r="J205" s="6"/>
      <c r="K205" s="6"/>
      <c r="L205" s="8"/>
      <c r="M205" s="8"/>
      <c r="N205" s="6"/>
      <c r="O205" s="9" t="str">
        <f t="shared" ca="1" si="6"/>
        <v>Amber</v>
      </c>
      <c r="P205" s="7"/>
      <c r="Q205" s="6"/>
    </row>
    <row r="206" spans="1:17" x14ac:dyDescent="0.35">
      <c r="A206" s="6"/>
      <c r="B206" s="7"/>
      <c r="C206" s="7"/>
      <c r="D206" s="6"/>
      <c r="E206" s="6"/>
      <c r="F206" s="6"/>
      <c r="G206" s="6"/>
      <c r="H206" s="6"/>
      <c r="I206" s="7"/>
      <c r="J206" s="6"/>
      <c r="K206" s="6"/>
      <c r="L206" s="8"/>
      <c r="M206" s="8"/>
      <c r="N206" s="6"/>
      <c r="O206" s="9" t="str">
        <f t="shared" ca="1" si="6"/>
        <v>Amber</v>
      </c>
      <c r="P206" s="7"/>
      <c r="Q206" s="6"/>
    </row>
    <row r="207" spans="1:17" x14ac:dyDescent="0.35">
      <c r="A207" s="6"/>
      <c r="B207" s="7"/>
      <c r="C207" s="7"/>
      <c r="D207" s="6"/>
      <c r="E207" s="6"/>
      <c r="F207" s="6"/>
      <c r="G207" s="6"/>
      <c r="H207" s="6"/>
      <c r="I207" s="7"/>
      <c r="J207" s="6"/>
      <c r="K207" s="6"/>
      <c r="L207" s="8"/>
      <c r="M207" s="8"/>
      <c r="N207" s="6"/>
      <c r="O207" s="9" t="str">
        <f t="shared" ca="1" si="6"/>
        <v>Amber</v>
      </c>
      <c r="P207" s="7"/>
      <c r="Q207" s="6"/>
    </row>
  </sheetData>
  <conditionalFormatting sqref="A8:Q207">
    <cfRule type="expression" dxfId="29" priority="1">
      <formula>$N8="Not Started"</formula>
    </cfRule>
    <cfRule type="expression" dxfId="28" priority="2">
      <formula>$N8="In Progress"</formula>
    </cfRule>
    <cfRule type="expression" dxfId="27" priority="3">
      <formula>$N8="Implemented"</formula>
    </cfRule>
    <cfRule type="expression" dxfId="26" priority="4">
      <formula>$N8="Monitoring"</formula>
    </cfRule>
    <cfRule type="expression" dxfId="25" priority="5">
      <formula>$N8="Blocked"</formula>
    </cfRule>
    <cfRule type="expression" dxfId="24" priority="6">
      <formula>$N8="Not Applicable"</formula>
    </cfRule>
  </conditionalFormatting>
  <conditionalFormatting sqref="O8:O207">
    <cfRule type="expression" dxfId="23" priority="7">
      <formula>$O8="Green"</formula>
    </cfRule>
    <cfRule type="expression" dxfId="22" priority="8">
      <formula>$O8="Amber"</formula>
    </cfRule>
    <cfRule type="expression" dxfId="21" priority="9">
      <formula>$O8="Red"</formula>
    </cfRule>
    <cfRule type="expression" dxfId="20" priority="10">
      <formula>$O8="Grey"</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3"/>
  <sheetViews>
    <sheetView showGridLines="0" workbookViewId="0">
      <selection sqref="A1:XFD1"/>
    </sheetView>
  </sheetViews>
  <sheetFormatPr defaultRowHeight="14.5" x14ac:dyDescent="0.35"/>
  <cols>
    <col min="1" max="1" width="34" customWidth="1"/>
    <col min="2" max="2" width="18" customWidth="1"/>
    <col min="3" max="3" width="2" customWidth="1"/>
    <col min="4" max="7" width="18" customWidth="1"/>
  </cols>
  <sheetData>
    <row r="1" spans="1:2" s="18" customFormat="1" ht="24" customHeight="1" x14ac:dyDescent="0.5">
      <c r="A1" s="17" t="s">
        <v>254</v>
      </c>
    </row>
    <row r="2" spans="1:2" x14ac:dyDescent="0.35">
      <c r="A2" s="10" t="s">
        <v>255</v>
      </c>
    </row>
    <row r="4" spans="1:2" x14ac:dyDescent="0.35">
      <c r="A4" s="11" t="s">
        <v>256</v>
      </c>
      <c r="B4" s="11" t="s">
        <v>257</v>
      </c>
    </row>
    <row r="5" spans="1:2" x14ac:dyDescent="0.35">
      <c r="A5" s="6" t="s">
        <v>258</v>
      </c>
      <c r="B5" s="9">
        <f>COUNTA('Checklist 1 - Licensing'!A8:A207)</f>
        <v>30</v>
      </c>
    </row>
    <row r="6" spans="1:2" x14ac:dyDescent="0.35">
      <c r="A6" s="6" t="s">
        <v>259</v>
      </c>
      <c r="B6" s="9">
        <f>B5-COUNTIF('Checklist 1 - Licensing'!N8:N207,"Not Applicable")</f>
        <v>29</v>
      </c>
    </row>
    <row r="7" spans="1:2" x14ac:dyDescent="0.35">
      <c r="A7" s="6" t="s">
        <v>34</v>
      </c>
      <c r="B7" s="9">
        <f>COUNTIF('Checklist 1 - Licensing'!N8:N207,"Implemented")</f>
        <v>9</v>
      </c>
    </row>
    <row r="8" spans="1:2" x14ac:dyDescent="0.35">
      <c r="A8" s="6" t="s">
        <v>260</v>
      </c>
      <c r="B8" s="9">
        <f>COUNTIF('Checklist 1 - Licensing'!N8:N207,"In Progress")</f>
        <v>7</v>
      </c>
    </row>
    <row r="9" spans="1:2" x14ac:dyDescent="0.35">
      <c r="A9" s="6" t="s">
        <v>261</v>
      </c>
      <c r="B9" s="9">
        <f>COUNTIF('Checklist 1 - Licensing'!N8:N207,"Not Started")</f>
        <v>5</v>
      </c>
    </row>
    <row r="10" spans="1:2" x14ac:dyDescent="0.35">
      <c r="A10" s="6" t="s">
        <v>115</v>
      </c>
      <c r="B10" s="9">
        <f>COUNTIF('Checklist 1 - Licensing'!N8:N207,"Monitoring")</f>
        <v>6</v>
      </c>
    </row>
    <row r="11" spans="1:2" x14ac:dyDescent="0.35">
      <c r="A11" s="6" t="s">
        <v>245</v>
      </c>
      <c r="B11" s="9">
        <f>COUNTIF('Checklist 1 - Licensing'!N8:N207,"Blocked")</f>
        <v>2</v>
      </c>
    </row>
    <row r="12" spans="1:2" x14ac:dyDescent="0.35">
      <c r="A12" s="6" t="s">
        <v>262</v>
      </c>
      <c r="B12" s="9">
        <f ca="1">COUNTIFS('Checklist 1 - Licensing'!N8:N207,"&lt;&gt;Implemented",'Checklist 1 - Licensing'!N8:N207,"&lt;&gt;Not Applicable",'Checklist 1 - Licensing'!L8:L207,"&lt;"&amp;TODAY())</f>
        <v>4</v>
      </c>
    </row>
    <row r="13" spans="1:2" ht="29" x14ac:dyDescent="0.35">
      <c r="A13" s="6" t="s">
        <v>263</v>
      </c>
      <c r="B13" s="12">
        <f>IFERROR(B7/B6,0)</f>
        <v>0.31034482758620691</v>
      </c>
    </row>
    <row r="16" spans="1:2" x14ac:dyDescent="0.35">
      <c r="A16" s="11" t="s">
        <v>19</v>
      </c>
      <c r="B16" s="11" t="s">
        <v>264</v>
      </c>
    </row>
    <row r="17" spans="1:2" x14ac:dyDescent="0.35">
      <c r="A17" s="6" t="s">
        <v>214</v>
      </c>
      <c r="B17" s="9">
        <f>COUNTIF('Checklist 1 - Licensing'!N8:N207,"Not Started")</f>
        <v>5</v>
      </c>
    </row>
    <row r="18" spans="1:2" x14ac:dyDescent="0.35">
      <c r="A18" s="6" t="s">
        <v>163</v>
      </c>
      <c r="B18" s="9">
        <f>COUNTIF('Checklist 1 - Licensing'!N8:N207,"In Progress")</f>
        <v>7</v>
      </c>
    </row>
    <row r="19" spans="1:2" x14ac:dyDescent="0.35">
      <c r="A19" s="6" t="s">
        <v>34</v>
      </c>
      <c r="B19" s="9">
        <f>COUNTIF('Checklist 1 - Licensing'!N8:N207,"Implemented")</f>
        <v>9</v>
      </c>
    </row>
    <row r="20" spans="1:2" x14ac:dyDescent="0.35">
      <c r="A20" s="6" t="s">
        <v>115</v>
      </c>
      <c r="B20" s="9">
        <f>COUNTIF('Checklist 1 - Licensing'!N8:N207,"Monitoring")</f>
        <v>6</v>
      </c>
    </row>
    <row r="21" spans="1:2" x14ac:dyDescent="0.35">
      <c r="A21" s="6" t="s">
        <v>245</v>
      </c>
      <c r="B21" s="9">
        <f>COUNTIF('Checklist 1 - Licensing'!N8:N207,"Blocked")</f>
        <v>2</v>
      </c>
    </row>
    <row r="22" spans="1:2" x14ac:dyDescent="0.35">
      <c r="A22" s="6" t="s">
        <v>106</v>
      </c>
      <c r="B22" s="9">
        <f>COUNTIF('Checklist 1 - Licensing'!N8:N207,"Not Applicable")</f>
        <v>1</v>
      </c>
    </row>
    <row r="25" spans="1:2" x14ac:dyDescent="0.35">
      <c r="A25" s="11" t="s">
        <v>11</v>
      </c>
      <c r="B25" s="11" t="s">
        <v>264</v>
      </c>
    </row>
    <row r="26" spans="1:2" x14ac:dyDescent="0.35">
      <c r="A26" s="6" t="s">
        <v>28</v>
      </c>
      <c r="B26" s="9">
        <f>COUNTIF('Checklist 1 - Licensing'!F8:F207,"Compliance")</f>
        <v>13</v>
      </c>
    </row>
    <row r="27" spans="1:2" x14ac:dyDescent="0.35">
      <c r="A27" s="6" t="s">
        <v>64</v>
      </c>
      <c r="B27" s="9">
        <f>COUNTIF('Checklist 1 - Licensing'!F8:F207,"Legal")</f>
        <v>2</v>
      </c>
    </row>
    <row r="28" spans="1:2" x14ac:dyDescent="0.35">
      <c r="A28" s="6" t="s">
        <v>205</v>
      </c>
      <c r="B28" s="9">
        <f>COUNTIF('Checklist 1 - Licensing'!F8:F207,"Board Secretariat")</f>
        <v>1</v>
      </c>
    </row>
    <row r="29" spans="1:2" x14ac:dyDescent="0.35">
      <c r="A29" s="6" t="s">
        <v>154</v>
      </c>
      <c r="B29" s="9">
        <f>COUNTIF('Checklist 1 - Licensing'!F8:F207,"Risk Management")</f>
        <v>1</v>
      </c>
    </row>
    <row r="30" spans="1:2" x14ac:dyDescent="0.35">
      <c r="A30" s="6" t="s">
        <v>145</v>
      </c>
      <c r="B30" s="9">
        <f>COUNTIF('Checklist 1 - Licensing'!F8:F207,"Operations")</f>
        <v>1</v>
      </c>
    </row>
    <row r="31" spans="1:2" x14ac:dyDescent="0.35">
      <c r="A31" s="6" t="s">
        <v>113</v>
      </c>
      <c r="B31" s="9">
        <f>COUNTIF('Checklist 1 - Licensing'!F8:F207,"IT/Security")</f>
        <v>1</v>
      </c>
    </row>
    <row r="32" spans="1:2" x14ac:dyDescent="0.35">
      <c r="A32" s="6" t="s">
        <v>137</v>
      </c>
      <c r="B32" s="9">
        <f>COUNTIF('Checklist 1 - Licensing'!F8:F207,"Finance")</f>
        <v>1</v>
      </c>
    </row>
    <row r="33" spans="1:2" x14ac:dyDescent="0.35">
      <c r="A33" s="6" t="s">
        <v>237</v>
      </c>
      <c r="B33" s="9">
        <f>COUNTIF('Checklist 1 - Licensing'!F8:F207,"Internal Audit")</f>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07"/>
  <sheetViews>
    <sheetView showGridLines="0" workbookViewId="0">
      <selection sqref="A1:XFD1"/>
    </sheetView>
  </sheetViews>
  <sheetFormatPr defaultRowHeight="14.5" x14ac:dyDescent="0.35"/>
  <cols>
    <col min="1" max="1" width="12" customWidth="1"/>
    <col min="2" max="2" width="18" customWidth="1"/>
    <col min="3" max="3" width="52" customWidth="1"/>
    <col min="4" max="4" width="18" customWidth="1"/>
    <col min="5" max="5" width="20" customWidth="1"/>
    <col min="6" max="6" width="18" customWidth="1"/>
    <col min="7" max="7" width="14" customWidth="1"/>
    <col min="8" max="8" width="18" customWidth="1"/>
    <col min="9" max="9" width="28" customWidth="1"/>
    <col min="10" max="10" width="12" customWidth="1"/>
    <col min="11" max="11" width="10" customWidth="1"/>
    <col min="12" max="13" width="12" customWidth="1"/>
    <col min="14" max="14" width="14" customWidth="1"/>
    <col min="15" max="15" width="10" customWidth="1"/>
    <col min="16" max="16" width="28" customWidth="1"/>
    <col min="17" max="17" width="22" customWidth="1"/>
  </cols>
  <sheetData>
    <row r="1" spans="1:17" s="18" customFormat="1" ht="24" customHeight="1" x14ac:dyDescent="0.5">
      <c r="A1" s="17" t="s">
        <v>265</v>
      </c>
    </row>
    <row r="2" spans="1:17" ht="32" customHeight="1" x14ac:dyDescent="0.35">
      <c r="A2" s="13" t="s">
        <v>266</v>
      </c>
    </row>
    <row r="4" spans="1:17" ht="29" x14ac:dyDescent="0.35">
      <c r="A4" s="2" t="s">
        <v>2</v>
      </c>
      <c r="B4" s="3" t="s">
        <v>3</v>
      </c>
    </row>
    <row r="5" spans="1:17" ht="29" x14ac:dyDescent="0.35">
      <c r="A5" s="2" t="s">
        <v>4</v>
      </c>
      <c r="B5" s="3" t="s">
        <v>5</v>
      </c>
    </row>
    <row r="7" spans="1:17" ht="58" x14ac:dyDescent="0.35">
      <c r="A7" s="4" t="s">
        <v>6</v>
      </c>
      <c r="B7" s="5" t="s">
        <v>7</v>
      </c>
      <c r="C7" s="5" t="s">
        <v>8</v>
      </c>
      <c r="D7" s="15" t="s">
        <v>810</v>
      </c>
      <c r="E7" s="4" t="s">
        <v>10</v>
      </c>
      <c r="F7" s="4" t="s">
        <v>11</v>
      </c>
      <c r="G7" s="4" t="s">
        <v>12</v>
      </c>
      <c r="H7" s="4" t="s">
        <v>13</v>
      </c>
      <c r="I7" s="5" t="s">
        <v>14</v>
      </c>
      <c r="J7" s="4" t="s">
        <v>15</v>
      </c>
      <c r="K7" s="4" t="s">
        <v>16</v>
      </c>
      <c r="L7" s="4" t="s">
        <v>17</v>
      </c>
      <c r="M7" s="4" t="s">
        <v>18</v>
      </c>
      <c r="N7" s="4" t="s">
        <v>19</v>
      </c>
      <c r="O7" s="4" t="s">
        <v>20</v>
      </c>
      <c r="P7" s="5" t="s">
        <v>21</v>
      </c>
      <c r="Q7" s="4" t="s">
        <v>22</v>
      </c>
    </row>
    <row r="8" spans="1:17" ht="72.5" x14ac:dyDescent="0.35">
      <c r="A8" s="6" t="s">
        <v>267</v>
      </c>
      <c r="B8" s="7" t="s">
        <v>268</v>
      </c>
      <c r="C8" s="7" t="s">
        <v>269</v>
      </c>
      <c r="D8" s="6" t="s">
        <v>270</v>
      </c>
      <c r="E8" s="6" t="s">
        <v>27</v>
      </c>
      <c r="F8" s="6" t="s">
        <v>205</v>
      </c>
      <c r="G8" s="6" t="s">
        <v>29</v>
      </c>
      <c r="H8" s="6" t="s">
        <v>65</v>
      </c>
      <c r="I8" s="7" t="s">
        <v>271</v>
      </c>
      <c r="J8" s="6" t="s">
        <v>147</v>
      </c>
      <c r="K8" s="6" t="s">
        <v>33</v>
      </c>
      <c r="L8" s="8">
        <v>46262</v>
      </c>
      <c r="M8" s="8">
        <v>46052</v>
      </c>
      <c r="N8" s="6" t="s">
        <v>34</v>
      </c>
      <c r="O8" s="9" t="str">
        <f t="shared" ref="O8:O39" ca="1" si="0">IF($N8="Implemented","Green",IF($N8="Not Applicable","Grey",IF(AND($L8&lt;&gt;"",$L8&lt;TODAY()),"Red",IF($N8="Blocked","Red",IF($N8="In Progress","Amber",IF($N8="Not Started","Amber","Amber"))))))</f>
        <v>Green</v>
      </c>
      <c r="P8" s="7" t="s">
        <v>272</v>
      </c>
      <c r="Q8" s="6" t="s">
        <v>273</v>
      </c>
    </row>
    <row r="9" spans="1:17" ht="58" x14ac:dyDescent="0.35">
      <c r="A9" s="6" t="s">
        <v>274</v>
      </c>
      <c r="B9" s="7" t="s">
        <v>275</v>
      </c>
      <c r="C9" s="7" t="s">
        <v>276</v>
      </c>
      <c r="D9" s="6" t="s">
        <v>270</v>
      </c>
      <c r="E9" s="6" t="s">
        <v>27</v>
      </c>
      <c r="F9" s="6" t="s">
        <v>205</v>
      </c>
      <c r="G9" s="6" t="s">
        <v>29</v>
      </c>
      <c r="H9" s="6" t="s">
        <v>30</v>
      </c>
      <c r="I9" s="7" t="s">
        <v>277</v>
      </c>
      <c r="J9" s="6" t="s">
        <v>147</v>
      </c>
      <c r="K9" s="6" t="s">
        <v>33</v>
      </c>
      <c r="L9" s="8">
        <v>46262</v>
      </c>
      <c r="M9" s="8">
        <v>46051</v>
      </c>
      <c r="N9" s="6" t="s">
        <v>34</v>
      </c>
      <c r="O9" s="9" t="str">
        <f t="shared" ca="1" si="0"/>
        <v>Green</v>
      </c>
      <c r="P9" s="7" t="s">
        <v>278</v>
      </c>
      <c r="Q9" s="6" t="s">
        <v>279</v>
      </c>
    </row>
    <row r="10" spans="1:17" ht="58" x14ac:dyDescent="0.35">
      <c r="A10" s="6" t="s">
        <v>280</v>
      </c>
      <c r="B10" s="7" t="s">
        <v>281</v>
      </c>
      <c r="C10" s="7" t="s">
        <v>282</v>
      </c>
      <c r="D10" s="6" t="s">
        <v>283</v>
      </c>
      <c r="E10" s="6" t="s">
        <v>27</v>
      </c>
      <c r="F10" s="6" t="s">
        <v>205</v>
      </c>
      <c r="G10" s="6" t="s">
        <v>29</v>
      </c>
      <c r="H10" s="6" t="s">
        <v>41</v>
      </c>
      <c r="I10" s="7" t="s">
        <v>284</v>
      </c>
      <c r="J10" s="6" t="s">
        <v>90</v>
      </c>
      <c r="K10" s="6" t="s">
        <v>33</v>
      </c>
      <c r="L10" s="8">
        <v>46127</v>
      </c>
      <c r="M10" s="8">
        <v>46050</v>
      </c>
      <c r="N10" s="6" t="s">
        <v>34</v>
      </c>
      <c r="O10" s="9" t="str">
        <f t="shared" ca="1" si="0"/>
        <v>Green</v>
      </c>
      <c r="P10" s="7" t="s">
        <v>285</v>
      </c>
      <c r="Q10" s="6" t="s">
        <v>286</v>
      </c>
    </row>
    <row r="11" spans="1:17" ht="72.5" x14ac:dyDescent="0.35">
      <c r="A11" s="6" t="s">
        <v>287</v>
      </c>
      <c r="B11" s="7" t="s">
        <v>288</v>
      </c>
      <c r="C11" s="7" t="s">
        <v>289</v>
      </c>
      <c r="D11" s="6" t="s">
        <v>283</v>
      </c>
      <c r="E11" s="6" t="s">
        <v>27</v>
      </c>
      <c r="F11" s="6" t="s">
        <v>129</v>
      </c>
      <c r="G11" s="6" t="s">
        <v>29</v>
      </c>
      <c r="H11" s="6" t="s">
        <v>41</v>
      </c>
      <c r="I11" s="7" t="s">
        <v>290</v>
      </c>
      <c r="J11" s="6" t="s">
        <v>90</v>
      </c>
      <c r="K11" s="6" t="s">
        <v>33</v>
      </c>
      <c r="L11" s="8">
        <v>46127</v>
      </c>
      <c r="M11" s="8">
        <v>46049</v>
      </c>
      <c r="N11" s="6" t="s">
        <v>34</v>
      </c>
      <c r="O11" s="9" t="str">
        <f t="shared" ca="1" si="0"/>
        <v>Green</v>
      </c>
      <c r="P11" s="7" t="s">
        <v>291</v>
      </c>
      <c r="Q11" s="6" t="s">
        <v>292</v>
      </c>
    </row>
    <row r="12" spans="1:17" ht="58" x14ac:dyDescent="0.35">
      <c r="A12" s="6" t="s">
        <v>293</v>
      </c>
      <c r="B12" s="7" t="s">
        <v>294</v>
      </c>
      <c r="C12" s="7" t="s">
        <v>295</v>
      </c>
      <c r="D12" s="6" t="s">
        <v>296</v>
      </c>
      <c r="E12" s="6" t="s">
        <v>27</v>
      </c>
      <c r="F12" s="6" t="s">
        <v>205</v>
      </c>
      <c r="G12" s="6" t="s">
        <v>177</v>
      </c>
      <c r="H12" s="6" t="s">
        <v>65</v>
      </c>
      <c r="I12" s="7" t="s">
        <v>297</v>
      </c>
      <c r="J12" s="6" t="s">
        <v>90</v>
      </c>
      <c r="K12" s="6" t="s">
        <v>33</v>
      </c>
      <c r="L12" s="8">
        <v>46127</v>
      </c>
      <c r="M12" s="8">
        <v>46048</v>
      </c>
      <c r="N12" s="6" t="s">
        <v>34</v>
      </c>
      <c r="O12" s="9" t="str">
        <f t="shared" ca="1" si="0"/>
        <v>Green</v>
      </c>
      <c r="P12" s="7" t="s">
        <v>298</v>
      </c>
      <c r="Q12" s="6" t="s">
        <v>299</v>
      </c>
    </row>
    <row r="13" spans="1:17" ht="58" x14ac:dyDescent="0.35">
      <c r="A13" s="6" t="s">
        <v>300</v>
      </c>
      <c r="B13" s="7" t="s">
        <v>301</v>
      </c>
      <c r="C13" s="7" t="s">
        <v>302</v>
      </c>
      <c r="D13" s="6" t="s">
        <v>303</v>
      </c>
      <c r="E13" s="6" t="s">
        <v>27</v>
      </c>
      <c r="F13" s="6" t="s">
        <v>28</v>
      </c>
      <c r="G13" s="6" t="s">
        <v>81</v>
      </c>
      <c r="H13" s="6" t="s">
        <v>41</v>
      </c>
      <c r="I13" s="7" t="s">
        <v>304</v>
      </c>
      <c r="J13" s="6" t="s">
        <v>50</v>
      </c>
      <c r="K13" s="6" t="s">
        <v>33</v>
      </c>
      <c r="L13" s="8">
        <v>46107</v>
      </c>
      <c r="M13" s="8">
        <v>46047</v>
      </c>
      <c r="N13" s="6" t="s">
        <v>34</v>
      </c>
      <c r="O13" s="9" t="str">
        <f t="shared" ca="1" si="0"/>
        <v>Green</v>
      </c>
      <c r="P13" s="7" t="s">
        <v>305</v>
      </c>
      <c r="Q13" s="6" t="s">
        <v>306</v>
      </c>
    </row>
    <row r="14" spans="1:17" ht="58" x14ac:dyDescent="0.35">
      <c r="A14" s="6" t="s">
        <v>307</v>
      </c>
      <c r="B14" s="7" t="s">
        <v>308</v>
      </c>
      <c r="C14" s="7" t="s">
        <v>309</v>
      </c>
      <c r="D14" s="6" t="s">
        <v>310</v>
      </c>
      <c r="E14" s="6" t="s">
        <v>27</v>
      </c>
      <c r="F14" s="6" t="s">
        <v>28</v>
      </c>
      <c r="G14" s="6" t="s">
        <v>29</v>
      </c>
      <c r="H14" s="6" t="s">
        <v>41</v>
      </c>
      <c r="I14" s="7" t="s">
        <v>311</v>
      </c>
      <c r="J14" s="6" t="s">
        <v>90</v>
      </c>
      <c r="K14" s="6" t="s">
        <v>33</v>
      </c>
      <c r="L14" s="8">
        <v>46127</v>
      </c>
      <c r="M14" s="8">
        <v>46046</v>
      </c>
      <c r="N14" s="6" t="s">
        <v>34</v>
      </c>
      <c r="O14" s="9" t="str">
        <f t="shared" ca="1" si="0"/>
        <v>Green</v>
      </c>
      <c r="P14" s="7" t="s">
        <v>312</v>
      </c>
      <c r="Q14" s="6" t="s">
        <v>313</v>
      </c>
    </row>
    <row r="15" spans="1:17" ht="58" x14ac:dyDescent="0.35">
      <c r="A15" s="6" t="s">
        <v>314</v>
      </c>
      <c r="B15" s="7" t="s">
        <v>315</v>
      </c>
      <c r="C15" s="7" t="s">
        <v>316</v>
      </c>
      <c r="D15" s="6" t="s">
        <v>317</v>
      </c>
      <c r="E15" s="6" t="s">
        <v>27</v>
      </c>
      <c r="F15" s="6" t="s">
        <v>226</v>
      </c>
      <c r="G15" s="6" t="s">
        <v>29</v>
      </c>
      <c r="H15" s="6" t="s">
        <v>30</v>
      </c>
      <c r="I15" s="7" t="s">
        <v>318</v>
      </c>
      <c r="J15" s="6" t="s">
        <v>147</v>
      </c>
      <c r="K15" s="6" t="s">
        <v>33</v>
      </c>
      <c r="L15" s="8">
        <v>46262</v>
      </c>
      <c r="M15" s="8">
        <v>46045</v>
      </c>
      <c r="N15" s="6" t="s">
        <v>34</v>
      </c>
      <c r="O15" s="9" t="str">
        <f t="shared" ca="1" si="0"/>
        <v>Green</v>
      </c>
      <c r="P15" s="7" t="s">
        <v>319</v>
      </c>
      <c r="Q15" s="6" t="s">
        <v>320</v>
      </c>
    </row>
    <row r="16" spans="1:17" ht="58" x14ac:dyDescent="0.35">
      <c r="A16" s="6" t="s">
        <v>321</v>
      </c>
      <c r="B16" s="7" t="s">
        <v>322</v>
      </c>
      <c r="C16" s="7" t="s">
        <v>323</v>
      </c>
      <c r="D16" s="6" t="s">
        <v>324</v>
      </c>
      <c r="E16" s="6" t="s">
        <v>27</v>
      </c>
      <c r="F16" s="6" t="s">
        <v>205</v>
      </c>
      <c r="G16" s="6" t="s">
        <v>29</v>
      </c>
      <c r="H16" s="6" t="s">
        <v>41</v>
      </c>
      <c r="I16" s="7" t="s">
        <v>325</v>
      </c>
      <c r="J16" s="6" t="s">
        <v>32</v>
      </c>
      <c r="K16" s="6" t="s">
        <v>33</v>
      </c>
      <c r="L16" s="8">
        <v>46142</v>
      </c>
      <c r="M16" s="8">
        <v>46044</v>
      </c>
      <c r="N16" s="6" t="s">
        <v>34</v>
      </c>
      <c r="O16" s="9" t="str">
        <f t="shared" ca="1" si="0"/>
        <v>Green</v>
      </c>
      <c r="P16" s="7" t="s">
        <v>326</v>
      </c>
      <c r="Q16" s="6" t="s">
        <v>327</v>
      </c>
    </row>
    <row r="17" spans="1:17" ht="58" x14ac:dyDescent="0.35">
      <c r="A17" s="6" t="s">
        <v>328</v>
      </c>
      <c r="B17" s="7" t="s">
        <v>329</v>
      </c>
      <c r="C17" s="7" t="s">
        <v>330</v>
      </c>
      <c r="D17" s="6" t="s">
        <v>331</v>
      </c>
      <c r="E17" s="6" t="s">
        <v>27</v>
      </c>
      <c r="F17" s="6" t="s">
        <v>129</v>
      </c>
      <c r="G17" s="6" t="s">
        <v>29</v>
      </c>
      <c r="H17" s="6" t="s">
        <v>41</v>
      </c>
      <c r="I17" s="7" t="s">
        <v>332</v>
      </c>
      <c r="J17" s="6" t="s">
        <v>147</v>
      </c>
      <c r="K17" s="6" t="s">
        <v>67</v>
      </c>
      <c r="L17" s="8">
        <v>46262</v>
      </c>
      <c r="M17" s="8">
        <v>46043</v>
      </c>
      <c r="N17" s="6" t="s">
        <v>34</v>
      </c>
      <c r="O17" s="9" t="str">
        <f t="shared" ca="1" si="0"/>
        <v>Green</v>
      </c>
      <c r="P17" s="7" t="s">
        <v>333</v>
      </c>
      <c r="Q17" s="6" t="s">
        <v>334</v>
      </c>
    </row>
    <row r="18" spans="1:17" ht="58" x14ac:dyDescent="0.35">
      <c r="A18" s="6" t="s">
        <v>335</v>
      </c>
      <c r="B18" s="7" t="s">
        <v>336</v>
      </c>
      <c r="C18" s="7" t="s">
        <v>337</v>
      </c>
      <c r="D18" s="6" t="s">
        <v>338</v>
      </c>
      <c r="E18" s="6" t="s">
        <v>27</v>
      </c>
      <c r="F18" s="6" t="s">
        <v>129</v>
      </c>
      <c r="G18" s="6" t="s">
        <v>29</v>
      </c>
      <c r="H18" s="6" t="s">
        <v>30</v>
      </c>
      <c r="I18" s="7" t="s">
        <v>339</v>
      </c>
      <c r="J18" s="6" t="s">
        <v>221</v>
      </c>
      <c r="K18" s="6" t="s">
        <v>33</v>
      </c>
      <c r="L18" s="8">
        <v>46127</v>
      </c>
      <c r="M18" s="8">
        <v>46072</v>
      </c>
      <c r="N18" s="6" t="s">
        <v>115</v>
      </c>
      <c r="O18" s="9" t="str">
        <f t="shared" ca="1" si="0"/>
        <v>Amber</v>
      </c>
      <c r="P18" s="7" t="s">
        <v>340</v>
      </c>
      <c r="Q18" s="6" t="s">
        <v>341</v>
      </c>
    </row>
    <row r="19" spans="1:17" ht="58" x14ac:dyDescent="0.35">
      <c r="A19" s="6" t="s">
        <v>342</v>
      </c>
      <c r="B19" s="7" t="s">
        <v>343</v>
      </c>
      <c r="C19" s="7" t="s">
        <v>344</v>
      </c>
      <c r="D19" s="6" t="s">
        <v>345</v>
      </c>
      <c r="E19" s="6" t="s">
        <v>27</v>
      </c>
      <c r="F19" s="6" t="s">
        <v>205</v>
      </c>
      <c r="G19" s="6" t="s">
        <v>81</v>
      </c>
      <c r="H19" s="6" t="s">
        <v>41</v>
      </c>
      <c r="I19" s="7" t="s">
        <v>346</v>
      </c>
      <c r="J19" s="6" t="s">
        <v>32</v>
      </c>
      <c r="K19" s="6" t="s">
        <v>33</v>
      </c>
      <c r="L19" s="8">
        <v>46142</v>
      </c>
      <c r="M19" s="8">
        <v>46071</v>
      </c>
      <c r="N19" s="6" t="s">
        <v>115</v>
      </c>
      <c r="O19" s="9" t="str">
        <f t="shared" ca="1" si="0"/>
        <v>Amber</v>
      </c>
      <c r="P19" s="7" t="s">
        <v>347</v>
      </c>
      <c r="Q19" s="6" t="s">
        <v>348</v>
      </c>
    </row>
    <row r="20" spans="1:17" ht="58" x14ac:dyDescent="0.35">
      <c r="A20" s="6" t="s">
        <v>349</v>
      </c>
      <c r="B20" s="7" t="s">
        <v>350</v>
      </c>
      <c r="C20" s="7" t="s">
        <v>351</v>
      </c>
      <c r="D20" s="6" t="s">
        <v>352</v>
      </c>
      <c r="E20" s="6" t="s">
        <v>27</v>
      </c>
      <c r="F20" s="6" t="s">
        <v>154</v>
      </c>
      <c r="G20" s="6" t="s">
        <v>29</v>
      </c>
      <c r="H20" s="6" t="s">
        <v>65</v>
      </c>
      <c r="I20" s="7" t="s">
        <v>353</v>
      </c>
      <c r="J20" s="6" t="s">
        <v>147</v>
      </c>
      <c r="K20" s="6" t="s">
        <v>33</v>
      </c>
      <c r="L20" s="8">
        <v>46262</v>
      </c>
      <c r="M20" s="8">
        <v>46070</v>
      </c>
      <c r="N20" s="6" t="s">
        <v>115</v>
      </c>
      <c r="O20" s="9" t="str">
        <f t="shared" ca="1" si="0"/>
        <v>Amber</v>
      </c>
      <c r="P20" s="7" t="s">
        <v>354</v>
      </c>
      <c r="Q20" s="6" t="s">
        <v>355</v>
      </c>
    </row>
    <row r="21" spans="1:17" ht="58" x14ac:dyDescent="0.35">
      <c r="A21" s="6" t="s">
        <v>356</v>
      </c>
      <c r="B21" s="7" t="s">
        <v>357</v>
      </c>
      <c r="C21" s="7" t="s">
        <v>358</v>
      </c>
      <c r="D21" s="6" t="s">
        <v>359</v>
      </c>
      <c r="E21" s="6" t="s">
        <v>27</v>
      </c>
      <c r="F21" s="6" t="s">
        <v>28</v>
      </c>
      <c r="G21" s="6" t="s">
        <v>29</v>
      </c>
      <c r="H21" s="6" t="s">
        <v>41</v>
      </c>
      <c r="I21" s="7" t="s">
        <v>360</v>
      </c>
      <c r="J21" s="6" t="s">
        <v>43</v>
      </c>
      <c r="K21" s="6" t="s">
        <v>33</v>
      </c>
      <c r="L21" s="8">
        <v>46112</v>
      </c>
      <c r="M21" s="8">
        <v>46069</v>
      </c>
      <c r="N21" s="6" t="s">
        <v>115</v>
      </c>
      <c r="O21" s="9" t="str">
        <f t="shared" ca="1" si="0"/>
        <v>Amber</v>
      </c>
      <c r="P21" s="7" t="s">
        <v>361</v>
      </c>
      <c r="Q21" s="6" t="s">
        <v>362</v>
      </c>
    </row>
    <row r="22" spans="1:17" ht="58" x14ac:dyDescent="0.35">
      <c r="A22" s="6" t="s">
        <v>363</v>
      </c>
      <c r="B22" s="7" t="s">
        <v>364</v>
      </c>
      <c r="C22" s="7" t="s">
        <v>365</v>
      </c>
      <c r="D22" s="6" t="s">
        <v>366</v>
      </c>
      <c r="E22" s="6" t="s">
        <v>27</v>
      </c>
      <c r="F22" s="6" t="s">
        <v>28</v>
      </c>
      <c r="G22" s="6" t="s">
        <v>81</v>
      </c>
      <c r="H22" s="6" t="s">
        <v>30</v>
      </c>
      <c r="I22" s="7" t="s">
        <v>367</v>
      </c>
      <c r="J22" s="6" t="s">
        <v>32</v>
      </c>
      <c r="K22" s="6" t="s">
        <v>33</v>
      </c>
      <c r="L22" s="8">
        <v>46142</v>
      </c>
      <c r="M22" s="8">
        <v>46068</v>
      </c>
      <c r="N22" s="6" t="s">
        <v>115</v>
      </c>
      <c r="O22" s="9" t="str">
        <f t="shared" ca="1" si="0"/>
        <v>Amber</v>
      </c>
      <c r="P22" s="7" t="s">
        <v>368</v>
      </c>
      <c r="Q22" s="6" t="s">
        <v>369</v>
      </c>
    </row>
    <row r="23" spans="1:17" ht="58" x14ac:dyDescent="0.35">
      <c r="A23" s="6" t="s">
        <v>370</v>
      </c>
      <c r="B23" s="7" t="s">
        <v>371</v>
      </c>
      <c r="C23" s="7" t="s">
        <v>372</v>
      </c>
      <c r="D23" s="6" t="s">
        <v>373</v>
      </c>
      <c r="E23" s="6" t="s">
        <v>27</v>
      </c>
      <c r="F23" s="6" t="s">
        <v>129</v>
      </c>
      <c r="G23" s="6" t="s">
        <v>29</v>
      </c>
      <c r="H23" s="6" t="s">
        <v>41</v>
      </c>
      <c r="I23" s="7" t="s">
        <v>374</v>
      </c>
      <c r="J23" s="6" t="s">
        <v>147</v>
      </c>
      <c r="K23" s="6" t="s">
        <v>67</v>
      </c>
      <c r="L23" s="8">
        <v>46262</v>
      </c>
      <c r="M23" s="8">
        <v>46067</v>
      </c>
      <c r="N23" s="6" t="s">
        <v>115</v>
      </c>
      <c r="O23" s="9" t="str">
        <f t="shared" ca="1" si="0"/>
        <v>Amber</v>
      </c>
      <c r="P23" s="7" t="s">
        <v>375</v>
      </c>
      <c r="Q23" s="6" t="s">
        <v>376</v>
      </c>
    </row>
    <row r="24" spans="1:17" ht="58" x14ac:dyDescent="0.35">
      <c r="A24" s="6" t="s">
        <v>377</v>
      </c>
      <c r="B24" s="7" t="s">
        <v>378</v>
      </c>
      <c r="C24" s="7" t="s">
        <v>379</v>
      </c>
      <c r="D24" s="6" t="s">
        <v>380</v>
      </c>
      <c r="E24" s="6" t="s">
        <v>27</v>
      </c>
      <c r="F24" s="6" t="s">
        <v>28</v>
      </c>
      <c r="G24" s="6" t="s">
        <v>29</v>
      </c>
      <c r="H24" s="6" t="s">
        <v>41</v>
      </c>
      <c r="I24" s="7" t="s">
        <v>381</v>
      </c>
      <c r="J24" s="6" t="s">
        <v>32</v>
      </c>
      <c r="K24" s="6" t="s">
        <v>67</v>
      </c>
      <c r="L24" s="8">
        <v>46142</v>
      </c>
      <c r="M24" s="8">
        <v>46066</v>
      </c>
      <c r="N24" s="6" t="s">
        <v>115</v>
      </c>
      <c r="O24" s="9" t="str">
        <f t="shared" ca="1" si="0"/>
        <v>Amber</v>
      </c>
      <c r="P24" s="7" t="s">
        <v>382</v>
      </c>
      <c r="Q24" s="6" t="s">
        <v>383</v>
      </c>
    </row>
    <row r="25" spans="1:17" ht="58" x14ac:dyDescent="0.35">
      <c r="A25" s="6" t="s">
        <v>384</v>
      </c>
      <c r="B25" s="7" t="s">
        <v>385</v>
      </c>
      <c r="C25" s="7" t="s">
        <v>386</v>
      </c>
      <c r="D25" s="6" t="s">
        <v>387</v>
      </c>
      <c r="E25" s="6" t="s">
        <v>27</v>
      </c>
      <c r="F25" s="6" t="s">
        <v>145</v>
      </c>
      <c r="G25" s="6" t="s">
        <v>29</v>
      </c>
      <c r="H25" s="6" t="s">
        <v>30</v>
      </c>
      <c r="I25" s="7" t="s">
        <v>388</v>
      </c>
      <c r="J25" s="6" t="s">
        <v>32</v>
      </c>
      <c r="K25" s="6" t="s">
        <v>67</v>
      </c>
      <c r="L25" s="8">
        <v>46118</v>
      </c>
      <c r="M25" s="8">
        <v>46074</v>
      </c>
      <c r="N25" s="6" t="s">
        <v>163</v>
      </c>
      <c r="O25" s="9" t="str">
        <f t="shared" ca="1" si="0"/>
        <v>Amber</v>
      </c>
      <c r="P25" s="7" t="s">
        <v>193</v>
      </c>
      <c r="Q25" s="6" t="s">
        <v>389</v>
      </c>
    </row>
    <row r="26" spans="1:17" ht="58" x14ac:dyDescent="0.35">
      <c r="A26" s="6" t="s">
        <v>390</v>
      </c>
      <c r="B26" s="7" t="s">
        <v>391</v>
      </c>
      <c r="C26" s="7" t="s">
        <v>392</v>
      </c>
      <c r="D26" s="6" t="s">
        <v>236</v>
      </c>
      <c r="E26" s="6" t="s">
        <v>27</v>
      </c>
      <c r="F26" s="6" t="s">
        <v>237</v>
      </c>
      <c r="G26" s="6" t="s">
        <v>81</v>
      </c>
      <c r="H26" s="6" t="s">
        <v>41</v>
      </c>
      <c r="I26" s="7" t="s">
        <v>393</v>
      </c>
      <c r="J26" s="6" t="s">
        <v>147</v>
      </c>
      <c r="K26" s="6" t="s">
        <v>33</v>
      </c>
      <c r="L26" s="8">
        <v>46190</v>
      </c>
      <c r="M26" s="8">
        <v>46073</v>
      </c>
      <c r="N26" s="6" t="s">
        <v>163</v>
      </c>
      <c r="O26" s="9" t="str">
        <f t="shared" ca="1" si="0"/>
        <v>Amber</v>
      </c>
      <c r="P26" s="7" t="s">
        <v>207</v>
      </c>
      <c r="Q26" s="6" t="s">
        <v>394</v>
      </c>
    </row>
    <row r="27" spans="1:17" ht="58" x14ac:dyDescent="0.35">
      <c r="A27" s="6" t="s">
        <v>395</v>
      </c>
      <c r="B27" s="7" t="s">
        <v>396</v>
      </c>
      <c r="C27" s="7" t="s">
        <v>397</v>
      </c>
      <c r="D27" s="6" t="s">
        <v>270</v>
      </c>
      <c r="E27" s="6" t="s">
        <v>27</v>
      </c>
      <c r="F27" s="6" t="s">
        <v>205</v>
      </c>
      <c r="G27" s="6" t="s">
        <v>81</v>
      </c>
      <c r="H27" s="6" t="s">
        <v>65</v>
      </c>
      <c r="I27" s="7" t="s">
        <v>398</v>
      </c>
      <c r="J27" s="6" t="s">
        <v>147</v>
      </c>
      <c r="K27" s="6" t="s">
        <v>67</v>
      </c>
      <c r="L27" s="8">
        <v>46190</v>
      </c>
      <c r="M27" s="8">
        <v>46072</v>
      </c>
      <c r="N27" s="6" t="s">
        <v>163</v>
      </c>
      <c r="O27" s="9" t="str">
        <f t="shared" ca="1" si="0"/>
        <v>Amber</v>
      </c>
      <c r="P27" s="7" t="s">
        <v>207</v>
      </c>
      <c r="Q27" s="6" t="s">
        <v>399</v>
      </c>
    </row>
    <row r="28" spans="1:17" ht="58" x14ac:dyDescent="0.35">
      <c r="A28" s="6" t="s">
        <v>400</v>
      </c>
      <c r="B28" s="7" t="s">
        <v>401</v>
      </c>
      <c r="C28" s="7" t="s">
        <v>402</v>
      </c>
      <c r="D28" s="6" t="s">
        <v>403</v>
      </c>
      <c r="E28" s="6" t="s">
        <v>27</v>
      </c>
      <c r="F28" s="6" t="s">
        <v>205</v>
      </c>
      <c r="G28" s="6" t="s">
        <v>29</v>
      </c>
      <c r="H28" s="6" t="s">
        <v>41</v>
      </c>
      <c r="I28" s="7" t="s">
        <v>404</v>
      </c>
      <c r="J28" s="6" t="s">
        <v>90</v>
      </c>
      <c r="K28" s="6" t="s">
        <v>33</v>
      </c>
      <c r="L28" s="8">
        <v>46109</v>
      </c>
      <c r="M28" s="8">
        <v>46071</v>
      </c>
      <c r="N28" s="6" t="s">
        <v>163</v>
      </c>
      <c r="O28" s="9" t="str">
        <f t="shared" ca="1" si="0"/>
        <v>Amber</v>
      </c>
      <c r="P28" s="7" t="s">
        <v>164</v>
      </c>
      <c r="Q28" s="6" t="s">
        <v>405</v>
      </c>
    </row>
    <row r="29" spans="1:17" ht="58" x14ac:dyDescent="0.35">
      <c r="A29" s="6" t="s">
        <v>406</v>
      </c>
      <c r="B29" s="7" t="s">
        <v>407</v>
      </c>
      <c r="C29" s="7" t="s">
        <v>408</v>
      </c>
      <c r="D29" s="6" t="s">
        <v>296</v>
      </c>
      <c r="E29" s="6" t="s">
        <v>27</v>
      </c>
      <c r="F29" s="6" t="s">
        <v>409</v>
      </c>
      <c r="G29" s="6" t="s">
        <v>29</v>
      </c>
      <c r="H29" s="6" t="s">
        <v>65</v>
      </c>
      <c r="I29" s="7" t="s">
        <v>410</v>
      </c>
      <c r="J29" s="6" t="s">
        <v>147</v>
      </c>
      <c r="K29" s="6" t="s">
        <v>67</v>
      </c>
      <c r="L29" s="8">
        <v>46190</v>
      </c>
      <c r="M29" s="8">
        <v>46077</v>
      </c>
      <c r="N29" s="6" t="s">
        <v>163</v>
      </c>
      <c r="O29" s="9" t="str">
        <f t="shared" ca="1" si="0"/>
        <v>Amber</v>
      </c>
      <c r="P29" s="7" t="s">
        <v>207</v>
      </c>
      <c r="Q29" s="6" t="s">
        <v>411</v>
      </c>
    </row>
    <row r="30" spans="1:17" ht="58" x14ac:dyDescent="0.35">
      <c r="A30" s="6" t="s">
        <v>412</v>
      </c>
      <c r="B30" s="7" t="s">
        <v>413</v>
      </c>
      <c r="C30" s="7" t="s">
        <v>414</v>
      </c>
      <c r="D30" s="6" t="s">
        <v>415</v>
      </c>
      <c r="E30" s="6" t="s">
        <v>27</v>
      </c>
      <c r="F30" s="6" t="s">
        <v>113</v>
      </c>
      <c r="G30" s="6" t="s">
        <v>81</v>
      </c>
      <c r="H30" s="6" t="s">
        <v>41</v>
      </c>
      <c r="I30" s="7" t="s">
        <v>416</v>
      </c>
      <c r="J30" s="6" t="s">
        <v>32</v>
      </c>
      <c r="K30" s="6" t="s">
        <v>33</v>
      </c>
      <c r="L30" s="8">
        <v>46118</v>
      </c>
      <c r="M30" s="8">
        <v>46076</v>
      </c>
      <c r="N30" s="6" t="s">
        <v>163</v>
      </c>
      <c r="O30" s="9" t="str">
        <f t="shared" ca="1" si="0"/>
        <v>Amber</v>
      </c>
      <c r="P30" s="7" t="s">
        <v>193</v>
      </c>
      <c r="Q30" s="6" t="s">
        <v>417</v>
      </c>
    </row>
    <row r="31" spans="1:17" ht="58" x14ac:dyDescent="0.35">
      <c r="A31" s="6" t="s">
        <v>418</v>
      </c>
      <c r="B31" s="7" t="s">
        <v>419</v>
      </c>
      <c r="C31" s="7" t="s">
        <v>420</v>
      </c>
      <c r="D31" s="6" t="s">
        <v>236</v>
      </c>
      <c r="E31" s="6" t="s">
        <v>27</v>
      </c>
      <c r="F31" s="6" t="s">
        <v>28</v>
      </c>
      <c r="G31" s="6" t="s">
        <v>81</v>
      </c>
      <c r="H31" s="6" t="s">
        <v>41</v>
      </c>
      <c r="I31" s="7" t="s">
        <v>421</v>
      </c>
      <c r="J31" s="6" t="s">
        <v>43</v>
      </c>
      <c r="K31" s="6" t="s">
        <v>67</v>
      </c>
      <c r="L31" s="8">
        <v>46106</v>
      </c>
      <c r="M31" s="8"/>
      <c r="N31" s="6" t="s">
        <v>214</v>
      </c>
      <c r="O31" s="9" t="str">
        <f t="shared" ca="1" si="0"/>
        <v>Amber</v>
      </c>
      <c r="P31" s="7" t="s">
        <v>215</v>
      </c>
      <c r="Q31" s="6"/>
    </row>
    <row r="32" spans="1:17" ht="58" x14ac:dyDescent="0.35">
      <c r="A32" s="6" t="s">
        <v>422</v>
      </c>
      <c r="B32" s="7" t="s">
        <v>423</v>
      </c>
      <c r="C32" s="7" t="s">
        <v>424</v>
      </c>
      <c r="D32" s="6" t="s">
        <v>270</v>
      </c>
      <c r="E32" s="6" t="s">
        <v>27</v>
      </c>
      <c r="F32" s="6" t="s">
        <v>205</v>
      </c>
      <c r="G32" s="6" t="s">
        <v>29</v>
      </c>
      <c r="H32" s="6" t="s">
        <v>65</v>
      </c>
      <c r="I32" s="7" t="s">
        <v>425</v>
      </c>
      <c r="J32" s="6" t="s">
        <v>147</v>
      </c>
      <c r="K32" s="6" t="s">
        <v>67</v>
      </c>
      <c r="L32" s="8">
        <v>46075</v>
      </c>
      <c r="M32" s="8"/>
      <c r="N32" s="6" t="s">
        <v>214</v>
      </c>
      <c r="O32" s="9" t="str">
        <f t="shared" ca="1" si="0"/>
        <v>Red</v>
      </c>
      <c r="P32" s="7" t="s">
        <v>215</v>
      </c>
      <c r="Q32" s="6"/>
    </row>
    <row r="33" spans="1:17" ht="58" x14ac:dyDescent="0.35">
      <c r="A33" s="6" t="s">
        <v>426</v>
      </c>
      <c r="B33" s="7" t="s">
        <v>427</v>
      </c>
      <c r="C33" s="7" t="s">
        <v>428</v>
      </c>
      <c r="D33" s="6" t="s">
        <v>204</v>
      </c>
      <c r="E33" s="6" t="s">
        <v>27</v>
      </c>
      <c r="F33" s="6" t="s">
        <v>429</v>
      </c>
      <c r="G33" s="6" t="s">
        <v>81</v>
      </c>
      <c r="H33" s="6" t="s">
        <v>65</v>
      </c>
      <c r="I33" s="7" t="s">
        <v>430</v>
      </c>
      <c r="J33" s="6" t="s">
        <v>147</v>
      </c>
      <c r="K33" s="6" t="s">
        <v>67</v>
      </c>
      <c r="L33" s="8">
        <v>46226</v>
      </c>
      <c r="M33" s="8"/>
      <c r="N33" s="6" t="s">
        <v>214</v>
      </c>
      <c r="O33" s="9" t="str">
        <f t="shared" ca="1" si="0"/>
        <v>Amber</v>
      </c>
      <c r="P33" s="7" t="s">
        <v>215</v>
      </c>
      <c r="Q33" s="6"/>
    </row>
    <row r="34" spans="1:17" ht="58" x14ac:dyDescent="0.35">
      <c r="A34" s="6" t="s">
        <v>431</v>
      </c>
      <c r="B34" s="7" t="s">
        <v>432</v>
      </c>
      <c r="C34" s="7" t="s">
        <v>433</v>
      </c>
      <c r="D34" s="6" t="s">
        <v>434</v>
      </c>
      <c r="E34" s="6" t="s">
        <v>27</v>
      </c>
      <c r="F34" s="6" t="s">
        <v>28</v>
      </c>
      <c r="G34" s="6" t="s">
        <v>81</v>
      </c>
      <c r="H34" s="6" t="s">
        <v>41</v>
      </c>
      <c r="I34" s="7" t="s">
        <v>435</v>
      </c>
      <c r="J34" s="6" t="s">
        <v>50</v>
      </c>
      <c r="K34" s="6" t="s">
        <v>33</v>
      </c>
      <c r="L34" s="8">
        <v>46102</v>
      </c>
      <c r="M34" s="8"/>
      <c r="N34" s="6" t="s">
        <v>214</v>
      </c>
      <c r="O34" s="9" t="str">
        <f t="shared" ca="1" si="0"/>
        <v>Amber</v>
      </c>
      <c r="P34" s="7" t="s">
        <v>215</v>
      </c>
      <c r="Q34" s="6"/>
    </row>
    <row r="35" spans="1:17" ht="72.5" x14ac:dyDescent="0.35">
      <c r="A35" s="6" t="s">
        <v>436</v>
      </c>
      <c r="B35" s="7" t="s">
        <v>437</v>
      </c>
      <c r="C35" s="7" t="s">
        <v>438</v>
      </c>
      <c r="D35" s="6" t="s">
        <v>283</v>
      </c>
      <c r="E35" s="6" t="s">
        <v>27</v>
      </c>
      <c r="F35" s="6" t="s">
        <v>439</v>
      </c>
      <c r="G35" s="6" t="s">
        <v>29</v>
      </c>
      <c r="H35" s="6" t="s">
        <v>41</v>
      </c>
      <c r="I35" s="7" t="s">
        <v>440</v>
      </c>
      <c r="J35" s="6" t="s">
        <v>90</v>
      </c>
      <c r="K35" s="6" t="s">
        <v>33</v>
      </c>
      <c r="L35" s="8">
        <v>46061</v>
      </c>
      <c r="M35" s="8">
        <v>46060</v>
      </c>
      <c r="N35" s="6" t="s">
        <v>245</v>
      </c>
      <c r="O35" s="9" t="str">
        <f t="shared" ca="1" si="0"/>
        <v>Red</v>
      </c>
      <c r="P35" s="7" t="s">
        <v>246</v>
      </c>
      <c r="Q35" s="6" t="s">
        <v>441</v>
      </c>
    </row>
    <row r="36" spans="1:17" ht="58" x14ac:dyDescent="0.35">
      <c r="A36" s="6" t="s">
        <v>442</v>
      </c>
      <c r="B36" s="7" t="s">
        <v>443</v>
      </c>
      <c r="C36" s="7" t="s">
        <v>444</v>
      </c>
      <c r="D36" s="6" t="s">
        <v>445</v>
      </c>
      <c r="E36" s="6" t="s">
        <v>27</v>
      </c>
      <c r="F36" s="6" t="s">
        <v>205</v>
      </c>
      <c r="G36" s="6" t="s">
        <v>81</v>
      </c>
      <c r="H36" s="6" t="s">
        <v>41</v>
      </c>
      <c r="I36" s="7" t="s">
        <v>446</v>
      </c>
      <c r="J36" s="6" t="s">
        <v>147</v>
      </c>
      <c r="K36" s="6" t="s">
        <v>67</v>
      </c>
      <c r="L36" s="8"/>
      <c r="M36" s="8"/>
      <c r="N36" s="6" t="s">
        <v>106</v>
      </c>
      <c r="O36" s="9" t="str">
        <f t="shared" ca="1" si="0"/>
        <v>Grey</v>
      </c>
      <c r="P36" s="7" t="s">
        <v>107</v>
      </c>
      <c r="Q36" s="6" t="s">
        <v>447</v>
      </c>
    </row>
    <row r="37" spans="1:17" x14ac:dyDescent="0.35">
      <c r="A37" s="6"/>
      <c r="B37" s="7"/>
      <c r="C37" s="7"/>
      <c r="D37" s="6"/>
      <c r="E37" s="6"/>
      <c r="F37" s="6"/>
      <c r="G37" s="6"/>
      <c r="H37" s="6"/>
      <c r="I37" s="7"/>
      <c r="J37" s="6"/>
      <c r="K37" s="6"/>
      <c r="L37" s="8"/>
      <c r="M37" s="8"/>
      <c r="N37" s="6"/>
      <c r="O37" s="9" t="str">
        <f t="shared" ca="1" si="0"/>
        <v>Amber</v>
      </c>
      <c r="P37" s="7"/>
      <c r="Q37" s="6"/>
    </row>
    <row r="38" spans="1:17" x14ac:dyDescent="0.35">
      <c r="A38" s="6"/>
      <c r="B38" s="7"/>
      <c r="C38" s="7"/>
      <c r="D38" s="6"/>
      <c r="E38" s="6"/>
      <c r="F38" s="6"/>
      <c r="G38" s="6"/>
      <c r="H38" s="6"/>
      <c r="I38" s="7"/>
      <c r="J38" s="6"/>
      <c r="K38" s="6"/>
      <c r="L38" s="8"/>
      <c r="M38" s="8"/>
      <c r="N38" s="6"/>
      <c r="O38" s="9" t="str">
        <f t="shared" ca="1" si="0"/>
        <v>Amber</v>
      </c>
      <c r="P38" s="7"/>
      <c r="Q38" s="6"/>
    </row>
    <row r="39" spans="1:17" x14ac:dyDescent="0.35">
      <c r="A39" s="6"/>
      <c r="B39" s="7"/>
      <c r="C39" s="7"/>
      <c r="D39" s="6"/>
      <c r="E39" s="6"/>
      <c r="F39" s="6"/>
      <c r="G39" s="6"/>
      <c r="H39" s="6"/>
      <c r="I39" s="7"/>
      <c r="J39" s="6"/>
      <c r="K39" s="6"/>
      <c r="L39" s="8"/>
      <c r="M39" s="8"/>
      <c r="N39" s="6"/>
      <c r="O39" s="9" t="str">
        <f t="shared" ca="1" si="0"/>
        <v>Amber</v>
      </c>
      <c r="P39" s="7"/>
      <c r="Q39" s="6"/>
    </row>
    <row r="40" spans="1:17" x14ac:dyDescent="0.35">
      <c r="A40" s="6"/>
      <c r="B40" s="7"/>
      <c r="C40" s="7"/>
      <c r="D40" s="6"/>
      <c r="E40" s="6"/>
      <c r="F40" s="6"/>
      <c r="G40" s="6"/>
      <c r="H40" s="6"/>
      <c r="I40" s="7"/>
      <c r="J40" s="6"/>
      <c r="K40" s="6"/>
      <c r="L40" s="8"/>
      <c r="M40" s="8"/>
      <c r="N40" s="6"/>
      <c r="O40" s="9" t="str">
        <f t="shared" ref="O40:O71" ca="1" si="1">IF($N40="Implemented","Green",IF($N40="Not Applicable","Grey",IF(AND($L40&lt;&gt;"",$L40&lt;TODAY()),"Red",IF($N40="Blocked","Red",IF($N40="In Progress","Amber",IF($N40="Not Started","Amber","Amber"))))))</f>
        <v>Amber</v>
      </c>
      <c r="P40" s="7"/>
      <c r="Q40" s="6"/>
    </row>
    <row r="41" spans="1:17" x14ac:dyDescent="0.35">
      <c r="A41" s="6"/>
      <c r="B41" s="7"/>
      <c r="C41" s="7"/>
      <c r="D41" s="6"/>
      <c r="E41" s="6"/>
      <c r="F41" s="6"/>
      <c r="G41" s="6"/>
      <c r="H41" s="6"/>
      <c r="I41" s="7"/>
      <c r="J41" s="6"/>
      <c r="K41" s="6"/>
      <c r="L41" s="8"/>
      <c r="M41" s="8"/>
      <c r="N41" s="6"/>
      <c r="O41" s="9" t="str">
        <f t="shared" ca="1" si="1"/>
        <v>Amber</v>
      </c>
      <c r="P41" s="7"/>
      <c r="Q41" s="6"/>
    </row>
    <row r="42" spans="1:17" x14ac:dyDescent="0.35">
      <c r="A42" s="6"/>
      <c r="B42" s="7"/>
      <c r="C42" s="7"/>
      <c r="D42" s="6"/>
      <c r="E42" s="6"/>
      <c r="F42" s="6"/>
      <c r="G42" s="6"/>
      <c r="H42" s="6"/>
      <c r="I42" s="7"/>
      <c r="J42" s="6"/>
      <c r="K42" s="6"/>
      <c r="L42" s="8"/>
      <c r="M42" s="8"/>
      <c r="N42" s="6"/>
      <c r="O42" s="9" t="str">
        <f t="shared" ca="1" si="1"/>
        <v>Amber</v>
      </c>
      <c r="P42" s="7"/>
      <c r="Q42" s="6"/>
    </row>
    <row r="43" spans="1:17" x14ac:dyDescent="0.35">
      <c r="A43" s="6"/>
      <c r="B43" s="7"/>
      <c r="C43" s="7"/>
      <c r="D43" s="6"/>
      <c r="E43" s="6"/>
      <c r="F43" s="6"/>
      <c r="G43" s="6"/>
      <c r="H43" s="6"/>
      <c r="I43" s="7"/>
      <c r="J43" s="6"/>
      <c r="K43" s="6"/>
      <c r="L43" s="8"/>
      <c r="M43" s="8"/>
      <c r="N43" s="6"/>
      <c r="O43" s="9" t="str">
        <f t="shared" ca="1" si="1"/>
        <v>Amber</v>
      </c>
      <c r="P43" s="7"/>
      <c r="Q43" s="6"/>
    </row>
    <row r="44" spans="1:17" x14ac:dyDescent="0.35">
      <c r="A44" s="6"/>
      <c r="B44" s="7"/>
      <c r="C44" s="7"/>
      <c r="D44" s="6"/>
      <c r="E44" s="6"/>
      <c r="F44" s="6"/>
      <c r="G44" s="6"/>
      <c r="H44" s="6"/>
      <c r="I44" s="7"/>
      <c r="J44" s="6"/>
      <c r="K44" s="6"/>
      <c r="L44" s="8"/>
      <c r="M44" s="8"/>
      <c r="N44" s="6"/>
      <c r="O44" s="9" t="str">
        <f t="shared" ca="1" si="1"/>
        <v>Amber</v>
      </c>
      <c r="P44" s="7"/>
      <c r="Q44" s="6"/>
    </row>
    <row r="45" spans="1:17" x14ac:dyDescent="0.35">
      <c r="A45" s="6"/>
      <c r="B45" s="7"/>
      <c r="C45" s="7"/>
      <c r="D45" s="6"/>
      <c r="E45" s="6"/>
      <c r="F45" s="6"/>
      <c r="G45" s="6"/>
      <c r="H45" s="6"/>
      <c r="I45" s="7"/>
      <c r="J45" s="6"/>
      <c r="K45" s="6"/>
      <c r="L45" s="8"/>
      <c r="M45" s="8"/>
      <c r="N45" s="6"/>
      <c r="O45" s="9" t="str">
        <f t="shared" ca="1" si="1"/>
        <v>Amber</v>
      </c>
      <c r="P45" s="7"/>
      <c r="Q45" s="6"/>
    </row>
    <row r="46" spans="1:17" x14ac:dyDescent="0.35">
      <c r="A46" s="6"/>
      <c r="B46" s="7"/>
      <c r="C46" s="7"/>
      <c r="D46" s="6"/>
      <c r="E46" s="6"/>
      <c r="F46" s="6"/>
      <c r="G46" s="6"/>
      <c r="H46" s="6"/>
      <c r="I46" s="7"/>
      <c r="J46" s="6"/>
      <c r="K46" s="6"/>
      <c r="L46" s="8"/>
      <c r="M46" s="8"/>
      <c r="N46" s="6"/>
      <c r="O46" s="9" t="str">
        <f t="shared" ca="1" si="1"/>
        <v>Amber</v>
      </c>
      <c r="P46" s="7"/>
      <c r="Q46" s="6"/>
    </row>
    <row r="47" spans="1:17" x14ac:dyDescent="0.35">
      <c r="A47" s="6"/>
      <c r="B47" s="7"/>
      <c r="C47" s="7"/>
      <c r="D47" s="6"/>
      <c r="E47" s="6"/>
      <c r="F47" s="6"/>
      <c r="G47" s="6"/>
      <c r="H47" s="6"/>
      <c r="I47" s="7"/>
      <c r="J47" s="6"/>
      <c r="K47" s="6"/>
      <c r="L47" s="8"/>
      <c r="M47" s="8"/>
      <c r="N47" s="6"/>
      <c r="O47" s="9" t="str">
        <f t="shared" ca="1" si="1"/>
        <v>Amber</v>
      </c>
      <c r="P47" s="7"/>
      <c r="Q47" s="6"/>
    </row>
    <row r="48" spans="1:17" x14ac:dyDescent="0.35">
      <c r="A48" s="6"/>
      <c r="B48" s="7"/>
      <c r="C48" s="7"/>
      <c r="D48" s="6"/>
      <c r="E48" s="6"/>
      <c r="F48" s="6"/>
      <c r="G48" s="6"/>
      <c r="H48" s="6"/>
      <c r="I48" s="7"/>
      <c r="J48" s="6"/>
      <c r="K48" s="6"/>
      <c r="L48" s="8"/>
      <c r="M48" s="8"/>
      <c r="N48" s="6"/>
      <c r="O48" s="9" t="str">
        <f t="shared" ca="1" si="1"/>
        <v>Amber</v>
      </c>
      <c r="P48" s="7"/>
      <c r="Q48" s="6"/>
    </row>
    <row r="49" spans="1:17" x14ac:dyDescent="0.35">
      <c r="A49" s="6"/>
      <c r="B49" s="7"/>
      <c r="C49" s="7"/>
      <c r="D49" s="6"/>
      <c r="E49" s="6"/>
      <c r="F49" s="6"/>
      <c r="G49" s="6"/>
      <c r="H49" s="6"/>
      <c r="I49" s="7"/>
      <c r="J49" s="6"/>
      <c r="K49" s="6"/>
      <c r="L49" s="8"/>
      <c r="M49" s="8"/>
      <c r="N49" s="6"/>
      <c r="O49" s="9" t="str">
        <f t="shared" ca="1" si="1"/>
        <v>Amber</v>
      </c>
      <c r="P49" s="7"/>
      <c r="Q49" s="6"/>
    </row>
    <row r="50" spans="1:17" x14ac:dyDescent="0.35">
      <c r="A50" s="6"/>
      <c r="B50" s="7"/>
      <c r="C50" s="7"/>
      <c r="D50" s="6"/>
      <c r="E50" s="6"/>
      <c r="F50" s="6"/>
      <c r="G50" s="6"/>
      <c r="H50" s="6"/>
      <c r="I50" s="7"/>
      <c r="J50" s="6"/>
      <c r="K50" s="6"/>
      <c r="L50" s="8"/>
      <c r="M50" s="8"/>
      <c r="N50" s="6"/>
      <c r="O50" s="9" t="str">
        <f t="shared" ca="1" si="1"/>
        <v>Amber</v>
      </c>
      <c r="P50" s="7"/>
      <c r="Q50" s="6"/>
    </row>
    <row r="51" spans="1:17" x14ac:dyDescent="0.35">
      <c r="A51" s="6"/>
      <c r="B51" s="7"/>
      <c r="C51" s="7"/>
      <c r="D51" s="6"/>
      <c r="E51" s="6"/>
      <c r="F51" s="6"/>
      <c r="G51" s="6"/>
      <c r="H51" s="6"/>
      <c r="I51" s="7"/>
      <c r="J51" s="6"/>
      <c r="K51" s="6"/>
      <c r="L51" s="8"/>
      <c r="M51" s="8"/>
      <c r="N51" s="6"/>
      <c r="O51" s="9" t="str">
        <f t="shared" ca="1" si="1"/>
        <v>Amber</v>
      </c>
      <c r="P51" s="7"/>
      <c r="Q51" s="6"/>
    </row>
    <row r="52" spans="1:17" x14ac:dyDescent="0.35">
      <c r="A52" s="6"/>
      <c r="B52" s="7"/>
      <c r="C52" s="7"/>
      <c r="D52" s="6"/>
      <c r="E52" s="6"/>
      <c r="F52" s="6"/>
      <c r="G52" s="6"/>
      <c r="H52" s="6"/>
      <c r="I52" s="7"/>
      <c r="J52" s="6"/>
      <c r="K52" s="6"/>
      <c r="L52" s="8"/>
      <c r="M52" s="8"/>
      <c r="N52" s="6"/>
      <c r="O52" s="9" t="str">
        <f t="shared" ca="1" si="1"/>
        <v>Amber</v>
      </c>
      <c r="P52" s="7"/>
      <c r="Q52" s="6"/>
    </row>
    <row r="53" spans="1:17" x14ac:dyDescent="0.35">
      <c r="A53" s="6"/>
      <c r="B53" s="7"/>
      <c r="C53" s="7"/>
      <c r="D53" s="6"/>
      <c r="E53" s="6"/>
      <c r="F53" s="6"/>
      <c r="G53" s="6"/>
      <c r="H53" s="6"/>
      <c r="I53" s="7"/>
      <c r="J53" s="6"/>
      <c r="K53" s="6"/>
      <c r="L53" s="8"/>
      <c r="M53" s="8"/>
      <c r="N53" s="6"/>
      <c r="O53" s="9" t="str">
        <f t="shared" ca="1" si="1"/>
        <v>Amber</v>
      </c>
      <c r="P53" s="7"/>
      <c r="Q53" s="6"/>
    </row>
    <row r="54" spans="1:17" x14ac:dyDescent="0.35">
      <c r="A54" s="6"/>
      <c r="B54" s="7"/>
      <c r="C54" s="7"/>
      <c r="D54" s="6"/>
      <c r="E54" s="6"/>
      <c r="F54" s="6"/>
      <c r="G54" s="6"/>
      <c r="H54" s="6"/>
      <c r="I54" s="7"/>
      <c r="J54" s="6"/>
      <c r="K54" s="6"/>
      <c r="L54" s="8"/>
      <c r="M54" s="8"/>
      <c r="N54" s="6"/>
      <c r="O54" s="9" t="str">
        <f t="shared" ca="1" si="1"/>
        <v>Amber</v>
      </c>
      <c r="P54" s="7"/>
      <c r="Q54" s="6"/>
    </row>
    <row r="55" spans="1:17" x14ac:dyDescent="0.35">
      <c r="A55" s="6"/>
      <c r="B55" s="7"/>
      <c r="C55" s="7"/>
      <c r="D55" s="6"/>
      <c r="E55" s="6"/>
      <c r="F55" s="6"/>
      <c r="G55" s="6"/>
      <c r="H55" s="6"/>
      <c r="I55" s="7"/>
      <c r="J55" s="6"/>
      <c r="K55" s="6"/>
      <c r="L55" s="8"/>
      <c r="M55" s="8"/>
      <c r="N55" s="6"/>
      <c r="O55" s="9" t="str">
        <f t="shared" ca="1" si="1"/>
        <v>Amber</v>
      </c>
      <c r="P55" s="7"/>
      <c r="Q55" s="6"/>
    </row>
    <row r="56" spans="1:17" x14ac:dyDescent="0.35">
      <c r="A56" s="6"/>
      <c r="B56" s="7"/>
      <c r="C56" s="7"/>
      <c r="D56" s="6"/>
      <c r="E56" s="6"/>
      <c r="F56" s="6"/>
      <c r="G56" s="6"/>
      <c r="H56" s="6"/>
      <c r="I56" s="7"/>
      <c r="J56" s="6"/>
      <c r="K56" s="6"/>
      <c r="L56" s="8"/>
      <c r="M56" s="8"/>
      <c r="N56" s="6"/>
      <c r="O56" s="9" t="str">
        <f t="shared" ca="1" si="1"/>
        <v>Amber</v>
      </c>
      <c r="P56" s="7"/>
      <c r="Q56" s="6"/>
    </row>
    <row r="57" spans="1:17" x14ac:dyDescent="0.35">
      <c r="A57" s="6"/>
      <c r="B57" s="7"/>
      <c r="C57" s="7"/>
      <c r="D57" s="6"/>
      <c r="E57" s="6"/>
      <c r="F57" s="6"/>
      <c r="G57" s="6"/>
      <c r="H57" s="6"/>
      <c r="I57" s="7"/>
      <c r="J57" s="6"/>
      <c r="K57" s="6"/>
      <c r="L57" s="8"/>
      <c r="M57" s="8"/>
      <c r="N57" s="6"/>
      <c r="O57" s="9" t="str">
        <f t="shared" ca="1" si="1"/>
        <v>Amber</v>
      </c>
      <c r="P57" s="7"/>
      <c r="Q57" s="6"/>
    </row>
    <row r="58" spans="1:17" x14ac:dyDescent="0.35">
      <c r="A58" s="6"/>
      <c r="B58" s="7"/>
      <c r="C58" s="7"/>
      <c r="D58" s="6"/>
      <c r="E58" s="6"/>
      <c r="F58" s="6"/>
      <c r="G58" s="6"/>
      <c r="H58" s="6"/>
      <c r="I58" s="7"/>
      <c r="J58" s="6"/>
      <c r="K58" s="6"/>
      <c r="L58" s="8"/>
      <c r="M58" s="8"/>
      <c r="N58" s="6"/>
      <c r="O58" s="9" t="str">
        <f t="shared" ca="1" si="1"/>
        <v>Amber</v>
      </c>
      <c r="P58" s="7"/>
      <c r="Q58" s="6"/>
    </row>
    <row r="59" spans="1:17" x14ac:dyDescent="0.35">
      <c r="A59" s="6"/>
      <c r="B59" s="7"/>
      <c r="C59" s="7"/>
      <c r="D59" s="6"/>
      <c r="E59" s="6"/>
      <c r="F59" s="6"/>
      <c r="G59" s="6"/>
      <c r="H59" s="6"/>
      <c r="I59" s="7"/>
      <c r="J59" s="6"/>
      <c r="K59" s="6"/>
      <c r="L59" s="8"/>
      <c r="M59" s="8"/>
      <c r="N59" s="6"/>
      <c r="O59" s="9" t="str">
        <f t="shared" ca="1" si="1"/>
        <v>Amber</v>
      </c>
      <c r="P59" s="7"/>
      <c r="Q59" s="6"/>
    </row>
    <row r="60" spans="1:17" x14ac:dyDescent="0.35">
      <c r="A60" s="6"/>
      <c r="B60" s="7"/>
      <c r="C60" s="7"/>
      <c r="D60" s="6"/>
      <c r="E60" s="6"/>
      <c r="F60" s="6"/>
      <c r="G60" s="6"/>
      <c r="H60" s="6"/>
      <c r="I60" s="7"/>
      <c r="J60" s="6"/>
      <c r="K60" s="6"/>
      <c r="L60" s="8"/>
      <c r="M60" s="8"/>
      <c r="N60" s="6"/>
      <c r="O60" s="9" t="str">
        <f t="shared" ca="1" si="1"/>
        <v>Amber</v>
      </c>
      <c r="P60" s="7"/>
      <c r="Q60" s="6"/>
    </row>
    <row r="61" spans="1:17" x14ac:dyDescent="0.35">
      <c r="A61" s="6"/>
      <c r="B61" s="7"/>
      <c r="C61" s="7"/>
      <c r="D61" s="6"/>
      <c r="E61" s="6"/>
      <c r="F61" s="6"/>
      <c r="G61" s="6"/>
      <c r="H61" s="6"/>
      <c r="I61" s="7"/>
      <c r="J61" s="6"/>
      <c r="K61" s="6"/>
      <c r="L61" s="8"/>
      <c r="M61" s="8"/>
      <c r="N61" s="6"/>
      <c r="O61" s="9" t="str">
        <f t="shared" ca="1" si="1"/>
        <v>Amber</v>
      </c>
      <c r="P61" s="7"/>
      <c r="Q61" s="6"/>
    </row>
    <row r="62" spans="1:17" x14ac:dyDescent="0.35">
      <c r="A62" s="6"/>
      <c r="B62" s="7"/>
      <c r="C62" s="7"/>
      <c r="D62" s="6"/>
      <c r="E62" s="6"/>
      <c r="F62" s="6"/>
      <c r="G62" s="6"/>
      <c r="H62" s="6"/>
      <c r="I62" s="7"/>
      <c r="J62" s="6"/>
      <c r="K62" s="6"/>
      <c r="L62" s="8"/>
      <c r="M62" s="8"/>
      <c r="N62" s="6"/>
      <c r="O62" s="9" t="str">
        <f t="shared" ca="1" si="1"/>
        <v>Amber</v>
      </c>
      <c r="P62" s="7"/>
      <c r="Q62" s="6"/>
    </row>
    <row r="63" spans="1:17" x14ac:dyDescent="0.35">
      <c r="A63" s="6"/>
      <c r="B63" s="7"/>
      <c r="C63" s="7"/>
      <c r="D63" s="6"/>
      <c r="E63" s="6"/>
      <c r="F63" s="6"/>
      <c r="G63" s="6"/>
      <c r="H63" s="6"/>
      <c r="I63" s="7"/>
      <c r="J63" s="6"/>
      <c r="K63" s="6"/>
      <c r="L63" s="8"/>
      <c r="M63" s="8"/>
      <c r="N63" s="6"/>
      <c r="O63" s="9" t="str">
        <f t="shared" ca="1" si="1"/>
        <v>Amber</v>
      </c>
      <c r="P63" s="7"/>
      <c r="Q63" s="6"/>
    </row>
    <row r="64" spans="1:17" x14ac:dyDescent="0.35">
      <c r="A64" s="6"/>
      <c r="B64" s="7"/>
      <c r="C64" s="7"/>
      <c r="D64" s="6"/>
      <c r="E64" s="6"/>
      <c r="F64" s="6"/>
      <c r="G64" s="6"/>
      <c r="H64" s="6"/>
      <c r="I64" s="7"/>
      <c r="J64" s="6"/>
      <c r="K64" s="6"/>
      <c r="L64" s="8"/>
      <c r="M64" s="8"/>
      <c r="N64" s="6"/>
      <c r="O64" s="9" t="str">
        <f t="shared" ca="1" si="1"/>
        <v>Amber</v>
      </c>
      <c r="P64" s="7"/>
      <c r="Q64" s="6"/>
    </row>
    <row r="65" spans="1:17" x14ac:dyDescent="0.35">
      <c r="A65" s="6"/>
      <c r="B65" s="7"/>
      <c r="C65" s="7"/>
      <c r="D65" s="6"/>
      <c r="E65" s="6"/>
      <c r="F65" s="6"/>
      <c r="G65" s="6"/>
      <c r="H65" s="6"/>
      <c r="I65" s="7"/>
      <c r="J65" s="6"/>
      <c r="K65" s="6"/>
      <c r="L65" s="8"/>
      <c r="M65" s="8"/>
      <c r="N65" s="6"/>
      <c r="O65" s="9" t="str">
        <f t="shared" ca="1" si="1"/>
        <v>Amber</v>
      </c>
      <c r="P65" s="7"/>
      <c r="Q65" s="6"/>
    </row>
    <row r="66" spans="1:17" x14ac:dyDescent="0.35">
      <c r="A66" s="6"/>
      <c r="B66" s="7"/>
      <c r="C66" s="7"/>
      <c r="D66" s="6"/>
      <c r="E66" s="6"/>
      <c r="F66" s="6"/>
      <c r="G66" s="6"/>
      <c r="H66" s="6"/>
      <c r="I66" s="7"/>
      <c r="J66" s="6"/>
      <c r="K66" s="6"/>
      <c r="L66" s="8"/>
      <c r="M66" s="8"/>
      <c r="N66" s="6"/>
      <c r="O66" s="9" t="str">
        <f t="shared" ca="1" si="1"/>
        <v>Amber</v>
      </c>
      <c r="P66" s="7"/>
      <c r="Q66" s="6"/>
    </row>
    <row r="67" spans="1:17" x14ac:dyDescent="0.35">
      <c r="A67" s="6"/>
      <c r="B67" s="7"/>
      <c r="C67" s="7"/>
      <c r="D67" s="6"/>
      <c r="E67" s="6"/>
      <c r="F67" s="6"/>
      <c r="G67" s="6"/>
      <c r="H67" s="6"/>
      <c r="I67" s="7"/>
      <c r="J67" s="6"/>
      <c r="K67" s="6"/>
      <c r="L67" s="8"/>
      <c r="M67" s="8"/>
      <c r="N67" s="6"/>
      <c r="O67" s="9" t="str">
        <f t="shared" ca="1" si="1"/>
        <v>Amber</v>
      </c>
      <c r="P67" s="7"/>
      <c r="Q67" s="6"/>
    </row>
    <row r="68" spans="1:17" x14ac:dyDescent="0.35">
      <c r="A68" s="6"/>
      <c r="B68" s="7"/>
      <c r="C68" s="7"/>
      <c r="D68" s="6"/>
      <c r="E68" s="6"/>
      <c r="F68" s="6"/>
      <c r="G68" s="6"/>
      <c r="H68" s="6"/>
      <c r="I68" s="7"/>
      <c r="J68" s="6"/>
      <c r="K68" s="6"/>
      <c r="L68" s="8"/>
      <c r="M68" s="8"/>
      <c r="N68" s="6"/>
      <c r="O68" s="9" t="str">
        <f t="shared" ca="1" si="1"/>
        <v>Amber</v>
      </c>
      <c r="P68" s="7"/>
      <c r="Q68" s="6"/>
    </row>
    <row r="69" spans="1:17" x14ac:dyDescent="0.35">
      <c r="A69" s="6"/>
      <c r="B69" s="7"/>
      <c r="C69" s="7"/>
      <c r="D69" s="6"/>
      <c r="E69" s="6"/>
      <c r="F69" s="6"/>
      <c r="G69" s="6"/>
      <c r="H69" s="6"/>
      <c r="I69" s="7"/>
      <c r="J69" s="6"/>
      <c r="K69" s="6"/>
      <c r="L69" s="8"/>
      <c r="M69" s="8"/>
      <c r="N69" s="6"/>
      <c r="O69" s="9" t="str">
        <f t="shared" ca="1" si="1"/>
        <v>Amber</v>
      </c>
      <c r="P69" s="7"/>
      <c r="Q69" s="6"/>
    </row>
    <row r="70" spans="1:17" x14ac:dyDescent="0.35">
      <c r="A70" s="6"/>
      <c r="B70" s="7"/>
      <c r="C70" s="7"/>
      <c r="D70" s="6"/>
      <c r="E70" s="6"/>
      <c r="F70" s="6"/>
      <c r="G70" s="6"/>
      <c r="H70" s="6"/>
      <c r="I70" s="7"/>
      <c r="J70" s="6"/>
      <c r="K70" s="6"/>
      <c r="L70" s="8"/>
      <c r="M70" s="8"/>
      <c r="N70" s="6"/>
      <c r="O70" s="9" t="str">
        <f t="shared" ca="1" si="1"/>
        <v>Amber</v>
      </c>
      <c r="P70" s="7"/>
      <c r="Q70" s="6"/>
    </row>
    <row r="71" spans="1:17" x14ac:dyDescent="0.35">
      <c r="A71" s="6"/>
      <c r="B71" s="7"/>
      <c r="C71" s="7"/>
      <c r="D71" s="6"/>
      <c r="E71" s="6"/>
      <c r="F71" s="6"/>
      <c r="G71" s="6"/>
      <c r="H71" s="6"/>
      <c r="I71" s="7"/>
      <c r="J71" s="6"/>
      <c r="K71" s="6"/>
      <c r="L71" s="8"/>
      <c r="M71" s="8"/>
      <c r="N71" s="6"/>
      <c r="O71" s="9" t="str">
        <f t="shared" ca="1" si="1"/>
        <v>Amber</v>
      </c>
      <c r="P71" s="7"/>
      <c r="Q71" s="6"/>
    </row>
    <row r="72" spans="1:17" x14ac:dyDescent="0.35">
      <c r="A72" s="6"/>
      <c r="B72" s="7"/>
      <c r="C72" s="7"/>
      <c r="D72" s="6"/>
      <c r="E72" s="6"/>
      <c r="F72" s="6"/>
      <c r="G72" s="6"/>
      <c r="H72" s="6"/>
      <c r="I72" s="7"/>
      <c r="J72" s="6"/>
      <c r="K72" s="6"/>
      <c r="L72" s="8"/>
      <c r="M72" s="8"/>
      <c r="N72" s="6"/>
      <c r="O72" s="9" t="str">
        <f t="shared" ref="O72:O103" ca="1" si="2">IF($N72="Implemented","Green",IF($N72="Not Applicable","Grey",IF(AND($L72&lt;&gt;"",$L72&lt;TODAY()),"Red",IF($N72="Blocked","Red",IF($N72="In Progress","Amber",IF($N72="Not Started","Amber","Amber"))))))</f>
        <v>Amber</v>
      </c>
      <c r="P72" s="7"/>
      <c r="Q72" s="6"/>
    </row>
    <row r="73" spans="1:17" x14ac:dyDescent="0.35">
      <c r="A73" s="6"/>
      <c r="B73" s="7"/>
      <c r="C73" s="7"/>
      <c r="D73" s="6"/>
      <c r="E73" s="6"/>
      <c r="F73" s="6"/>
      <c r="G73" s="6"/>
      <c r="H73" s="6"/>
      <c r="I73" s="7"/>
      <c r="J73" s="6"/>
      <c r="K73" s="6"/>
      <c r="L73" s="8"/>
      <c r="M73" s="8"/>
      <c r="N73" s="6"/>
      <c r="O73" s="9" t="str">
        <f t="shared" ca="1" si="2"/>
        <v>Amber</v>
      </c>
      <c r="P73" s="7"/>
      <c r="Q73" s="6"/>
    </row>
    <row r="74" spans="1:17" x14ac:dyDescent="0.35">
      <c r="A74" s="6"/>
      <c r="B74" s="7"/>
      <c r="C74" s="7"/>
      <c r="D74" s="6"/>
      <c r="E74" s="6"/>
      <c r="F74" s="6"/>
      <c r="G74" s="6"/>
      <c r="H74" s="6"/>
      <c r="I74" s="7"/>
      <c r="J74" s="6"/>
      <c r="K74" s="6"/>
      <c r="L74" s="8"/>
      <c r="M74" s="8"/>
      <c r="N74" s="6"/>
      <c r="O74" s="9" t="str">
        <f t="shared" ca="1" si="2"/>
        <v>Amber</v>
      </c>
      <c r="P74" s="7"/>
      <c r="Q74" s="6"/>
    </row>
    <row r="75" spans="1:17" x14ac:dyDescent="0.35">
      <c r="A75" s="6"/>
      <c r="B75" s="7"/>
      <c r="C75" s="7"/>
      <c r="D75" s="6"/>
      <c r="E75" s="6"/>
      <c r="F75" s="6"/>
      <c r="G75" s="6"/>
      <c r="H75" s="6"/>
      <c r="I75" s="7"/>
      <c r="J75" s="6"/>
      <c r="K75" s="6"/>
      <c r="L75" s="8"/>
      <c r="M75" s="8"/>
      <c r="N75" s="6"/>
      <c r="O75" s="9" t="str">
        <f t="shared" ca="1" si="2"/>
        <v>Amber</v>
      </c>
      <c r="P75" s="7"/>
      <c r="Q75" s="6"/>
    </row>
    <row r="76" spans="1:17" x14ac:dyDescent="0.35">
      <c r="A76" s="6"/>
      <c r="B76" s="7"/>
      <c r="C76" s="7"/>
      <c r="D76" s="6"/>
      <c r="E76" s="6"/>
      <c r="F76" s="6"/>
      <c r="G76" s="6"/>
      <c r="H76" s="6"/>
      <c r="I76" s="7"/>
      <c r="J76" s="6"/>
      <c r="K76" s="6"/>
      <c r="L76" s="8"/>
      <c r="M76" s="8"/>
      <c r="N76" s="6"/>
      <c r="O76" s="9" t="str">
        <f t="shared" ca="1" si="2"/>
        <v>Amber</v>
      </c>
      <c r="P76" s="7"/>
      <c r="Q76" s="6"/>
    </row>
    <row r="77" spans="1:17" x14ac:dyDescent="0.35">
      <c r="A77" s="6"/>
      <c r="B77" s="7"/>
      <c r="C77" s="7"/>
      <c r="D77" s="6"/>
      <c r="E77" s="6"/>
      <c r="F77" s="6"/>
      <c r="G77" s="6"/>
      <c r="H77" s="6"/>
      <c r="I77" s="7"/>
      <c r="J77" s="6"/>
      <c r="K77" s="6"/>
      <c r="L77" s="8"/>
      <c r="M77" s="8"/>
      <c r="N77" s="6"/>
      <c r="O77" s="9" t="str">
        <f t="shared" ca="1" si="2"/>
        <v>Amber</v>
      </c>
      <c r="P77" s="7"/>
      <c r="Q77" s="6"/>
    </row>
    <row r="78" spans="1:17" x14ac:dyDescent="0.35">
      <c r="A78" s="6"/>
      <c r="B78" s="7"/>
      <c r="C78" s="7"/>
      <c r="D78" s="6"/>
      <c r="E78" s="6"/>
      <c r="F78" s="6"/>
      <c r="G78" s="6"/>
      <c r="H78" s="6"/>
      <c r="I78" s="7"/>
      <c r="J78" s="6"/>
      <c r="K78" s="6"/>
      <c r="L78" s="8"/>
      <c r="M78" s="8"/>
      <c r="N78" s="6"/>
      <c r="O78" s="9" t="str">
        <f t="shared" ca="1" si="2"/>
        <v>Amber</v>
      </c>
      <c r="P78" s="7"/>
      <c r="Q78" s="6"/>
    </row>
    <row r="79" spans="1:17" x14ac:dyDescent="0.35">
      <c r="A79" s="6"/>
      <c r="B79" s="7"/>
      <c r="C79" s="7"/>
      <c r="D79" s="6"/>
      <c r="E79" s="6"/>
      <c r="F79" s="6"/>
      <c r="G79" s="6"/>
      <c r="H79" s="6"/>
      <c r="I79" s="7"/>
      <c r="J79" s="6"/>
      <c r="K79" s="6"/>
      <c r="L79" s="8"/>
      <c r="M79" s="8"/>
      <c r="N79" s="6"/>
      <c r="O79" s="9" t="str">
        <f t="shared" ca="1" si="2"/>
        <v>Amber</v>
      </c>
      <c r="P79" s="7"/>
      <c r="Q79" s="6"/>
    </row>
    <row r="80" spans="1:17" x14ac:dyDescent="0.35">
      <c r="A80" s="6"/>
      <c r="B80" s="7"/>
      <c r="C80" s="7"/>
      <c r="D80" s="6"/>
      <c r="E80" s="6"/>
      <c r="F80" s="6"/>
      <c r="G80" s="6"/>
      <c r="H80" s="6"/>
      <c r="I80" s="7"/>
      <c r="J80" s="6"/>
      <c r="K80" s="6"/>
      <c r="L80" s="8"/>
      <c r="M80" s="8"/>
      <c r="N80" s="6"/>
      <c r="O80" s="9" t="str">
        <f t="shared" ca="1" si="2"/>
        <v>Amber</v>
      </c>
      <c r="P80" s="7"/>
      <c r="Q80" s="6"/>
    </row>
    <row r="81" spans="1:17" x14ac:dyDescent="0.35">
      <c r="A81" s="6"/>
      <c r="B81" s="7"/>
      <c r="C81" s="7"/>
      <c r="D81" s="6"/>
      <c r="E81" s="6"/>
      <c r="F81" s="6"/>
      <c r="G81" s="6"/>
      <c r="H81" s="6"/>
      <c r="I81" s="7"/>
      <c r="J81" s="6"/>
      <c r="K81" s="6"/>
      <c r="L81" s="8"/>
      <c r="M81" s="8"/>
      <c r="N81" s="6"/>
      <c r="O81" s="9" t="str">
        <f t="shared" ca="1" si="2"/>
        <v>Amber</v>
      </c>
      <c r="P81" s="7"/>
      <c r="Q81" s="6"/>
    </row>
    <row r="82" spans="1:17" x14ac:dyDescent="0.35">
      <c r="A82" s="6"/>
      <c r="B82" s="7"/>
      <c r="C82" s="7"/>
      <c r="D82" s="6"/>
      <c r="E82" s="6"/>
      <c r="F82" s="6"/>
      <c r="G82" s="6"/>
      <c r="H82" s="6"/>
      <c r="I82" s="7"/>
      <c r="J82" s="6"/>
      <c r="K82" s="6"/>
      <c r="L82" s="8"/>
      <c r="M82" s="8"/>
      <c r="N82" s="6"/>
      <c r="O82" s="9" t="str">
        <f t="shared" ca="1" si="2"/>
        <v>Amber</v>
      </c>
      <c r="P82" s="7"/>
      <c r="Q82" s="6"/>
    </row>
    <row r="83" spans="1:17" x14ac:dyDescent="0.35">
      <c r="A83" s="6"/>
      <c r="B83" s="7"/>
      <c r="C83" s="7"/>
      <c r="D83" s="6"/>
      <c r="E83" s="6"/>
      <c r="F83" s="6"/>
      <c r="G83" s="6"/>
      <c r="H83" s="6"/>
      <c r="I83" s="7"/>
      <c r="J83" s="6"/>
      <c r="K83" s="6"/>
      <c r="L83" s="8"/>
      <c r="M83" s="8"/>
      <c r="N83" s="6"/>
      <c r="O83" s="9" t="str">
        <f t="shared" ca="1" si="2"/>
        <v>Amber</v>
      </c>
      <c r="P83" s="7"/>
      <c r="Q83" s="6"/>
    </row>
    <row r="84" spans="1:17" x14ac:dyDescent="0.35">
      <c r="A84" s="6"/>
      <c r="B84" s="7"/>
      <c r="C84" s="7"/>
      <c r="D84" s="6"/>
      <c r="E84" s="6"/>
      <c r="F84" s="6"/>
      <c r="G84" s="6"/>
      <c r="H84" s="6"/>
      <c r="I84" s="7"/>
      <c r="J84" s="6"/>
      <c r="K84" s="6"/>
      <c r="L84" s="8"/>
      <c r="M84" s="8"/>
      <c r="N84" s="6"/>
      <c r="O84" s="9" t="str">
        <f t="shared" ca="1" si="2"/>
        <v>Amber</v>
      </c>
      <c r="P84" s="7"/>
      <c r="Q84" s="6"/>
    </row>
    <row r="85" spans="1:17" x14ac:dyDescent="0.35">
      <c r="A85" s="6"/>
      <c r="B85" s="7"/>
      <c r="C85" s="7"/>
      <c r="D85" s="6"/>
      <c r="E85" s="6"/>
      <c r="F85" s="6"/>
      <c r="G85" s="6"/>
      <c r="H85" s="6"/>
      <c r="I85" s="7"/>
      <c r="J85" s="6"/>
      <c r="K85" s="6"/>
      <c r="L85" s="8"/>
      <c r="M85" s="8"/>
      <c r="N85" s="6"/>
      <c r="O85" s="9" t="str">
        <f t="shared" ca="1" si="2"/>
        <v>Amber</v>
      </c>
      <c r="P85" s="7"/>
      <c r="Q85" s="6"/>
    </row>
    <row r="86" spans="1:17" x14ac:dyDescent="0.35">
      <c r="A86" s="6"/>
      <c r="B86" s="7"/>
      <c r="C86" s="7"/>
      <c r="D86" s="6"/>
      <c r="E86" s="6"/>
      <c r="F86" s="6"/>
      <c r="G86" s="6"/>
      <c r="H86" s="6"/>
      <c r="I86" s="7"/>
      <c r="J86" s="6"/>
      <c r="K86" s="6"/>
      <c r="L86" s="8"/>
      <c r="M86" s="8"/>
      <c r="N86" s="6"/>
      <c r="O86" s="9" t="str">
        <f t="shared" ca="1" si="2"/>
        <v>Amber</v>
      </c>
      <c r="P86" s="7"/>
      <c r="Q86" s="6"/>
    </row>
    <row r="87" spans="1:17" x14ac:dyDescent="0.35">
      <c r="A87" s="6"/>
      <c r="B87" s="7"/>
      <c r="C87" s="7"/>
      <c r="D87" s="6"/>
      <c r="E87" s="6"/>
      <c r="F87" s="6"/>
      <c r="G87" s="6"/>
      <c r="H87" s="6"/>
      <c r="I87" s="7"/>
      <c r="J87" s="6"/>
      <c r="K87" s="6"/>
      <c r="L87" s="8"/>
      <c r="M87" s="8"/>
      <c r="N87" s="6"/>
      <c r="O87" s="9" t="str">
        <f t="shared" ca="1" si="2"/>
        <v>Amber</v>
      </c>
      <c r="P87" s="7"/>
      <c r="Q87" s="6"/>
    </row>
    <row r="88" spans="1:17" x14ac:dyDescent="0.35">
      <c r="A88" s="6"/>
      <c r="B88" s="7"/>
      <c r="C88" s="7"/>
      <c r="D88" s="6"/>
      <c r="E88" s="6"/>
      <c r="F88" s="6"/>
      <c r="G88" s="6"/>
      <c r="H88" s="6"/>
      <c r="I88" s="7"/>
      <c r="J88" s="6"/>
      <c r="K88" s="6"/>
      <c r="L88" s="8"/>
      <c r="M88" s="8"/>
      <c r="N88" s="6"/>
      <c r="O88" s="9" t="str">
        <f t="shared" ca="1" si="2"/>
        <v>Amber</v>
      </c>
      <c r="P88" s="7"/>
      <c r="Q88" s="6"/>
    </row>
    <row r="89" spans="1:17" x14ac:dyDescent="0.35">
      <c r="A89" s="6"/>
      <c r="B89" s="7"/>
      <c r="C89" s="7"/>
      <c r="D89" s="6"/>
      <c r="E89" s="6"/>
      <c r="F89" s="6"/>
      <c r="G89" s="6"/>
      <c r="H89" s="6"/>
      <c r="I89" s="7"/>
      <c r="J89" s="6"/>
      <c r="K89" s="6"/>
      <c r="L89" s="8"/>
      <c r="M89" s="8"/>
      <c r="N89" s="6"/>
      <c r="O89" s="9" t="str">
        <f t="shared" ca="1" si="2"/>
        <v>Amber</v>
      </c>
      <c r="P89" s="7"/>
      <c r="Q89" s="6"/>
    </row>
    <row r="90" spans="1:17" x14ac:dyDescent="0.35">
      <c r="A90" s="6"/>
      <c r="B90" s="7"/>
      <c r="C90" s="7"/>
      <c r="D90" s="6"/>
      <c r="E90" s="6"/>
      <c r="F90" s="6"/>
      <c r="G90" s="6"/>
      <c r="H90" s="6"/>
      <c r="I90" s="7"/>
      <c r="J90" s="6"/>
      <c r="K90" s="6"/>
      <c r="L90" s="8"/>
      <c r="M90" s="8"/>
      <c r="N90" s="6"/>
      <c r="O90" s="9" t="str">
        <f t="shared" ca="1" si="2"/>
        <v>Amber</v>
      </c>
      <c r="P90" s="7"/>
      <c r="Q90" s="6"/>
    </row>
    <row r="91" spans="1:17" x14ac:dyDescent="0.35">
      <c r="A91" s="6"/>
      <c r="B91" s="7"/>
      <c r="C91" s="7"/>
      <c r="D91" s="6"/>
      <c r="E91" s="6"/>
      <c r="F91" s="6"/>
      <c r="G91" s="6"/>
      <c r="H91" s="6"/>
      <c r="I91" s="7"/>
      <c r="J91" s="6"/>
      <c r="K91" s="6"/>
      <c r="L91" s="8"/>
      <c r="M91" s="8"/>
      <c r="N91" s="6"/>
      <c r="O91" s="9" t="str">
        <f t="shared" ca="1" si="2"/>
        <v>Amber</v>
      </c>
      <c r="P91" s="7"/>
      <c r="Q91" s="6"/>
    </row>
    <row r="92" spans="1:17" x14ac:dyDescent="0.35">
      <c r="A92" s="6"/>
      <c r="B92" s="7"/>
      <c r="C92" s="7"/>
      <c r="D92" s="6"/>
      <c r="E92" s="6"/>
      <c r="F92" s="6"/>
      <c r="G92" s="6"/>
      <c r="H92" s="6"/>
      <c r="I92" s="7"/>
      <c r="J92" s="6"/>
      <c r="K92" s="6"/>
      <c r="L92" s="8"/>
      <c r="M92" s="8"/>
      <c r="N92" s="6"/>
      <c r="O92" s="9" t="str">
        <f t="shared" ca="1" si="2"/>
        <v>Amber</v>
      </c>
      <c r="P92" s="7"/>
      <c r="Q92" s="6"/>
    </row>
    <row r="93" spans="1:17" x14ac:dyDescent="0.35">
      <c r="A93" s="6"/>
      <c r="B93" s="7"/>
      <c r="C93" s="7"/>
      <c r="D93" s="6"/>
      <c r="E93" s="6"/>
      <c r="F93" s="6"/>
      <c r="G93" s="6"/>
      <c r="H93" s="6"/>
      <c r="I93" s="7"/>
      <c r="J93" s="6"/>
      <c r="K93" s="6"/>
      <c r="L93" s="8"/>
      <c r="M93" s="8"/>
      <c r="N93" s="6"/>
      <c r="O93" s="9" t="str">
        <f t="shared" ca="1" si="2"/>
        <v>Amber</v>
      </c>
      <c r="P93" s="7"/>
      <c r="Q93" s="6"/>
    </row>
    <row r="94" spans="1:17" x14ac:dyDescent="0.35">
      <c r="A94" s="6"/>
      <c r="B94" s="7"/>
      <c r="C94" s="7"/>
      <c r="D94" s="6"/>
      <c r="E94" s="6"/>
      <c r="F94" s="6"/>
      <c r="G94" s="6"/>
      <c r="H94" s="6"/>
      <c r="I94" s="7"/>
      <c r="J94" s="6"/>
      <c r="K94" s="6"/>
      <c r="L94" s="8"/>
      <c r="M94" s="8"/>
      <c r="N94" s="6"/>
      <c r="O94" s="9" t="str">
        <f t="shared" ca="1" si="2"/>
        <v>Amber</v>
      </c>
      <c r="P94" s="7"/>
      <c r="Q94" s="6"/>
    </row>
    <row r="95" spans="1:17" x14ac:dyDescent="0.35">
      <c r="A95" s="6"/>
      <c r="B95" s="7"/>
      <c r="C95" s="7"/>
      <c r="D95" s="6"/>
      <c r="E95" s="6"/>
      <c r="F95" s="6"/>
      <c r="G95" s="6"/>
      <c r="H95" s="6"/>
      <c r="I95" s="7"/>
      <c r="J95" s="6"/>
      <c r="K95" s="6"/>
      <c r="L95" s="8"/>
      <c r="M95" s="8"/>
      <c r="N95" s="6"/>
      <c r="O95" s="9" t="str">
        <f t="shared" ca="1" si="2"/>
        <v>Amber</v>
      </c>
      <c r="P95" s="7"/>
      <c r="Q95" s="6"/>
    </row>
    <row r="96" spans="1:17" x14ac:dyDescent="0.35">
      <c r="A96" s="6"/>
      <c r="B96" s="7"/>
      <c r="C96" s="7"/>
      <c r="D96" s="6"/>
      <c r="E96" s="6"/>
      <c r="F96" s="6"/>
      <c r="G96" s="6"/>
      <c r="H96" s="6"/>
      <c r="I96" s="7"/>
      <c r="J96" s="6"/>
      <c r="K96" s="6"/>
      <c r="L96" s="8"/>
      <c r="M96" s="8"/>
      <c r="N96" s="6"/>
      <c r="O96" s="9" t="str">
        <f t="shared" ca="1" si="2"/>
        <v>Amber</v>
      </c>
      <c r="P96" s="7"/>
      <c r="Q96" s="6"/>
    </row>
    <row r="97" spans="1:17" x14ac:dyDescent="0.35">
      <c r="A97" s="6"/>
      <c r="B97" s="7"/>
      <c r="C97" s="7"/>
      <c r="D97" s="6"/>
      <c r="E97" s="6"/>
      <c r="F97" s="6"/>
      <c r="G97" s="6"/>
      <c r="H97" s="6"/>
      <c r="I97" s="7"/>
      <c r="J97" s="6"/>
      <c r="K97" s="6"/>
      <c r="L97" s="8"/>
      <c r="M97" s="8"/>
      <c r="N97" s="6"/>
      <c r="O97" s="9" t="str">
        <f t="shared" ca="1" si="2"/>
        <v>Amber</v>
      </c>
      <c r="P97" s="7"/>
      <c r="Q97" s="6"/>
    </row>
    <row r="98" spans="1:17" x14ac:dyDescent="0.35">
      <c r="A98" s="6"/>
      <c r="B98" s="7"/>
      <c r="C98" s="7"/>
      <c r="D98" s="6"/>
      <c r="E98" s="6"/>
      <c r="F98" s="6"/>
      <c r="G98" s="6"/>
      <c r="H98" s="6"/>
      <c r="I98" s="7"/>
      <c r="J98" s="6"/>
      <c r="K98" s="6"/>
      <c r="L98" s="8"/>
      <c r="M98" s="8"/>
      <c r="N98" s="6"/>
      <c r="O98" s="9" t="str">
        <f t="shared" ca="1" si="2"/>
        <v>Amber</v>
      </c>
      <c r="P98" s="7"/>
      <c r="Q98" s="6"/>
    </row>
    <row r="99" spans="1:17" x14ac:dyDescent="0.35">
      <c r="A99" s="6"/>
      <c r="B99" s="7"/>
      <c r="C99" s="7"/>
      <c r="D99" s="6"/>
      <c r="E99" s="6"/>
      <c r="F99" s="6"/>
      <c r="G99" s="6"/>
      <c r="H99" s="6"/>
      <c r="I99" s="7"/>
      <c r="J99" s="6"/>
      <c r="K99" s="6"/>
      <c r="L99" s="8"/>
      <c r="M99" s="8"/>
      <c r="N99" s="6"/>
      <c r="O99" s="9" t="str">
        <f t="shared" ca="1" si="2"/>
        <v>Amber</v>
      </c>
      <c r="P99" s="7"/>
      <c r="Q99" s="6"/>
    </row>
    <row r="100" spans="1:17" x14ac:dyDescent="0.35">
      <c r="A100" s="6"/>
      <c r="B100" s="7"/>
      <c r="C100" s="7"/>
      <c r="D100" s="6"/>
      <c r="E100" s="6"/>
      <c r="F100" s="6"/>
      <c r="G100" s="6"/>
      <c r="H100" s="6"/>
      <c r="I100" s="7"/>
      <c r="J100" s="6"/>
      <c r="K100" s="6"/>
      <c r="L100" s="8"/>
      <c r="M100" s="8"/>
      <c r="N100" s="6"/>
      <c r="O100" s="9" t="str">
        <f t="shared" ca="1" si="2"/>
        <v>Amber</v>
      </c>
      <c r="P100" s="7"/>
      <c r="Q100" s="6"/>
    </row>
    <row r="101" spans="1:17" x14ac:dyDescent="0.35">
      <c r="A101" s="6"/>
      <c r="B101" s="7"/>
      <c r="C101" s="7"/>
      <c r="D101" s="6"/>
      <c r="E101" s="6"/>
      <c r="F101" s="6"/>
      <c r="G101" s="6"/>
      <c r="H101" s="6"/>
      <c r="I101" s="7"/>
      <c r="J101" s="6"/>
      <c r="K101" s="6"/>
      <c r="L101" s="8"/>
      <c r="M101" s="8"/>
      <c r="N101" s="6"/>
      <c r="O101" s="9" t="str">
        <f t="shared" ca="1" si="2"/>
        <v>Amber</v>
      </c>
      <c r="P101" s="7"/>
      <c r="Q101" s="6"/>
    </row>
    <row r="102" spans="1:17" x14ac:dyDescent="0.35">
      <c r="A102" s="6"/>
      <c r="B102" s="7"/>
      <c r="C102" s="7"/>
      <c r="D102" s="6"/>
      <c r="E102" s="6"/>
      <c r="F102" s="6"/>
      <c r="G102" s="6"/>
      <c r="H102" s="6"/>
      <c r="I102" s="7"/>
      <c r="J102" s="6"/>
      <c r="K102" s="6"/>
      <c r="L102" s="8"/>
      <c r="M102" s="8"/>
      <c r="N102" s="6"/>
      <c r="O102" s="9" t="str">
        <f t="shared" ca="1" si="2"/>
        <v>Amber</v>
      </c>
      <c r="P102" s="7"/>
      <c r="Q102" s="6"/>
    </row>
    <row r="103" spans="1:17" x14ac:dyDescent="0.35">
      <c r="A103" s="6"/>
      <c r="B103" s="7"/>
      <c r="C103" s="7"/>
      <c r="D103" s="6"/>
      <c r="E103" s="6"/>
      <c r="F103" s="6"/>
      <c r="G103" s="6"/>
      <c r="H103" s="6"/>
      <c r="I103" s="7"/>
      <c r="J103" s="6"/>
      <c r="K103" s="6"/>
      <c r="L103" s="8"/>
      <c r="M103" s="8"/>
      <c r="N103" s="6"/>
      <c r="O103" s="9" t="str">
        <f t="shared" ca="1" si="2"/>
        <v>Amber</v>
      </c>
      <c r="P103" s="7"/>
      <c r="Q103" s="6"/>
    </row>
    <row r="104" spans="1:17" x14ac:dyDescent="0.35">
      <c r="A104" s="6"/>
      <c r="B104" s="7"/>
      <c r="C104" s="7"/>
      <c r="D104" s="6"/>
      <c r="E104" s="6"/>
      <c r="F104" s="6"/>
      <c r="G104" s="6"/>
      <c r="H104" s="6"/>
      <c r="I104" s="7"/>
      <c r="J104" s="6"/>
      <c r="K104" s="6"/>
      <c r="L104" s="8"/>
      <c r="M104" s="8"/>
      <c r="N104" s="6"/>
      <c r="O104" s="9" t="str">
        <f t="shared" ref="O104:O135" ca="1" si="3">IF($N104="Implemented","Green",IF($N104="Not Applicable","Grey",IF(AND($L104&lt;&gt;"",$L104&lt;TODAY()),"Red",IF($N104="Blocked","Red",IF($N104="In Progress","Amber",IF($N104="Not Started","Amber","Amber"))))))</f>
        <v>Amber</v>
      </c>
      <c r="P104" s="7"/>
      <c r="Q104" s="6"/>
    </row>
    <row r="105" spans="1:17" x14ac:dyDescent="0.35">
      <c r="A105" s="6"/>
      <c r="B105" s="7"/>
      <c r="C105" s="7"/>
      <c r="D105" s="6"/>
      <c r="E105" s="6"/>
      <c r="F105" s="6"/>
      <c r="G105" s="6"/>
      <c r="H105" s="6"/>
      <c r="I105" s="7"/>
      <c r="J105" s="6"/>
      <c r="K105" s="6"/>
      <c r="L105" s="8"/>
      <c r="M105" s="8"/>
      <c r="N105" s="6"/>
      <c r="O105" s="9" t="str">
        <f t="shared" ca="1" si="3"/>
        <v>Amber</v>
      </c>
      <c r="P105" s="7"/>
      <c r="Q105" s="6"/>
    </row>
    <row r="106" spans="1:17" x14ac:dyDescent="0.35">
      <c r="A106" s="6"/>
      <c r="B106" s="7"/>
      <c r="C106" s="7"/>
      <c r="D106" s="6"/>
      <c r="E106" s="6"/>
      <c r="F106" s="6"/>
      <c r="G106" s="6"/>
      <c r="H106" s="6"/>
      <c r="I106" s="7"/>
      <c r="J106" s="6"/>
      <c r="K106" s="6"/>
      <c r="L106" s="8"/>
      <c r="M106" s="8"/>
      <c r="N106" s="6"/>
      <c r="O106" s="9" t="str">
        <f t="shared" ca="1" si="3"/>
        <v>Amber</v>
      </c>
      <c r="P106" s="7"/>
      <c r="Q106" s="6"/>
    </row>
    <row r="107" spans="1:17" x14ac:dyDescent="0.35">
      <c r="A107" s="6"/>
      <c r="B107" s="7"/>
      <c r="C107" s="7"/>
      <c r="D107" s="6"/>
      <c r="E107" s="6"/>
      <c r="F107" s="6"/>
      <c r="G107" s="6"/>
      <c r="H107" s="6"/>
      <c r="I107" s="7"/>
      <c r="J107" s="6"/>
      <c r="K107" s="6"/>
      <c r="L107" s="8"/>
      <c r="M107" s="8"/>
      <c r="N107" s="6"/>
      <c r="O107" s="9" t="str">
        <f t="shared" ca="1" si="3"/>
        <v>Amber</v>
      </c>
      <c r="P107" s="7"/>
      <c r="Q107" s="6"/>
    </row>
    <row r="108" spans="1:17" x14ac:dyDescent="0.35">
      <c r="A108" s="6"/>
      <c r="B108" s="7"/>
      <c r="C108" s="7"/>
      <c r="D108" s="6"/>
      <c r="E108" s="6"/>
      <c r="F108" s="6"/>
      <c r="G108" s="6"/>
      <c r="H108" s="6"/>
      <c r="I108" s="7"/>
      <c r="J108" s="6"/>
      <c r="K108" s="6"/>
      <c r="L108" s="8"/>
      <c r="M108" s="8"/>
      <c r="N108" s="6"/>
      <c r="O108" s="9" t="str">
        <f t="shared" ca="1" si="3"/>
        <v>Amber</v>
      </c>
      <c r="P108" s="7"/>
      <c r="Q108" s="6"/>
    </row>
    <row r="109" spans="1:17" x14ac:dyDescent="0.35">
      <c r="A109" s="6"/>
      <c r="B109" s="7"/>
      <c r="C109" s="7"/>
      <c r="D109" s="6"/>
      <c r="E109" s="6"/>
      <c r="F109" s="6"/>
      <c r="G109" s="6"/>
      <c r="H109" s="6"/>
      <c r="I109" s="7"/>
      <c r="J109" s="6"/>
      <c r="K109" s="6"/>
      <c r="L109" s="8"/>
      <c r="M109" s="8"/>
      <c r="N109" s="6"/>
      <c r="O109" s="9" t="str">
        <f t="shared" ca="1" si="3"/>
        <v>Amber</v>
      </c>
      <c r="P109" s="7"/>
      <c r="Q109" s="6"/>
    </row>
    <row r="110" spans="1:17" x14ac:dyDescent="0.35">
      <c r="A110" s="6"/>
      <c r="B110" s="7"/>
      <c r="C110" s="7"/>
      <c r="D110" s="6"/>
      <c r="E110" s="6"/>
      <c r="F110" s="6"/>
      <c r="G110" s="6"/>
      <c r="H110" s="6"/>
      <c r="I110" s="7"/>
      <c r="J110" s="6"/>
      <c r="K110" s="6"/>
      <c r="L110" s="8"/>
      <c r="M110" s="8"/>
      <c r="N110" s="6"/>
      <c r="O110" s="9" t="str">
        <f t="shared" ca="1" si="3"/>
        <v>Amber</v>
      </c>
      <c r="P110" s="7"/>
      <c r="Q110" s="6"/>
    </row>
    <row r="111" spans="1:17" x14ac:dyDescent="0.35">
      <c r="A111" s="6"/>
      <c r="B111" s="7"/>
      <c r="C111" s="7"/>
      <c r="D111" s="6"/>
      <c r="E111" s="6"/>
      <c r="F111" s="6"/>
      <c r="G111" s="6"/>
      <c r="H111" s="6"/>
      <c r="I111" s="7"/>
      <c r="J111" s="6"/>
      <c r="K111" s="6"/>
      <c r="L111" s="8"/>
      <c r="M111" s="8"/>
      <c r="N111" s="6"/>
      <c r="O111" s="9" t="str">
        <f t="shared" ca="1" si="3"/>
        <v>Amber</v>
      </c>
      <c r="P111" s="7"/>
      <c r="Q111" s="6"/>
    </row>
    <row r="112" spans="1:17" x14ac:dyDescent="0.35">
      <c r="A112" s="6"/>
      <c r="B112" s="7"/>
      <c r="C112" s="7"/>
      <c r="D112" s="6"/>
      <c r="E112" s="6"/>
      <c r="F112" s="6"/>
      <c r="G112" s="6"/>
      <c r="H112" s="6"/>
      <c r="I112" s="7"/>
      <c r="J112" s="6"/>
      <c r="K112" s="6"/>
      <c r="L112" s="8"/>
      <c r="M112" s="8"/>
      <c r="N112" s="6"/>
      <c r="O112" s="9" t="str">
        <f t="shared" ca="1" si="3"/>
        <v>Amber</v>
      </c>
      <c r="P112" s="7"/>
      <c r="Q112" s="6"/>
    </row>
    <row r="113" spans="1:17" x14ac:dyDescent="0.35">
      <c r="A113" s="6"/>
      <c r="B113" s="7"/>
      <c r="C113" s="7"/>
      <c r="D113" s="6"/>
      <c r="E113" s="6"/>
      <c r="F113" s="6"/>
      <c r="G113" s="6"/>
      <c r="H113" s="6"/>
      <c r="I113" s="7"/>
      <c r="J113" s="6"/>
      <c r="K113" s="6"/>
      <c r="L113" s="8"/>
      <c r="M113" s="8"/>
      <c r="N113" s="6"/>
      <c r="O113" s="9" t="str">
        <f t="shared" ca="1" si="3"/>
        <v>Amber</v>
      </c>
      <c r="P113" s="7"/>
      <c r="Q113" s="6"/>
    </row>
    <row r="114" spans="1:17" x14ac:dyDescent="0.35">
      <c r="A114" s="6"/>
      <c r="B114" s="7"/>
      <c r="C114" s="7"/>
      <c r="D114" s="6"/>
      <c r="E114" s="6"/>
      <c r="F114" s="6"/>
      <c r="G114" s="6"/>
      <c r="H114" s="6"/>
      <c r="I114" s="7"/>
      <c r="J114" s="6"/>
      <c r="K114" s="6"/>
      <c r="L114" s="8"/>
      <c r="M114" s="8"/>
      <c r="N114" s="6"/>
      <c r="O114" s="9" t="str">
        <f t="shared" ca="1" si="3"/>
        <v>Amber</v>
      </c>
      <c r="P114" s="7"/>
      <c r="Q114" s="6"/>
    </row>
    <row r="115" spans="1:17" x14ac:dyDescent="0.35">
      <c r="A115" s="6"/>
      <c r="B115" s="7"/>
      <c r="C115" s="7"/>
      <c r="D115" s="6"/>
      <c r="E115" s="6"/>
      <c r="F115" s="6"/>
      <c r="G115" s="6"/>
      <c r="H115" s="6"/>
      <c r="I115" s="7"/>
      <c r="J115" s="6"/>
      <c r="K115" s="6"/>
      <c r="L115" s="8"/>
      <c r="M115" s="8"/>
      <c r="N115" s="6"/>
      <c r="O115" s="9" t="str">
        <f t="shared" ca="1" si="3"/>
        <v>Amber</v>
      </c>
      <c r="P115" s="7"/>
      <c r="Q115" s="6"/>
    </row>
    <row r="116" spans="1:17" x14ac:dyDescent="0.35">
      <c r="A116" s="6"/>
      <c r="B116" s="7"/>
      <c r="C116" s="7"/>
      <c r="D116" s="6"/>
      <c r="E116" s="6"/>
      <c r="F116" s="6"/>
      <c r="G116" s="6"/>
      <c r="H116" s="6"/>
      <c r="I116" s="7"/>
      <c r="J116" s="6"/>
      <c r="K116" s="6"/>
      <c r="L116" s="8"/>
      <c r="M116" s="8"/>
      <c r="N116" s="6"/>
      <c r="O116" s="9" t="str">
        <f t="shared" ca="1" si="3"/>
        <v>Amber</v>
      </c>
      <c r="P116" s="7"/>
      <c r="Q116" s="6"/>
    </row>
    <row r="117" spans="1:17" x14ac:dyDescent="0.35">
      <c r="A117" s="6"/>
      <c r="B117" s="7"/>
      <c r="C117" s="7"/>
      <c r="D117" s="6"/>
      <c r="E117" s="6"/>
      <c r="F117" s="6"/>
      <c r="G117" s="6"/>
      <c r="H117" s="6"/>
      <c r="I117" s="7"/>
      <c r="J117" s="6"/>
      <c r="K117" s="6"/>
      <c r="L117" s="8"/>
      <c r="M117" s="8"/>
      <c r="N117" s="6"/>
      <c r="O117" s="9" t="str">
        <f t="shared" ca="1" si="3"/>
        <v>Amber</v>
      </c>
      <c r="P117" s="7"/>
      <c r="Q117" s="6"/>
    </row>
    <row r="118" spans="1:17" x14ac:dyDescent="0.35">
      <c r="A118" s="6"/>
      <c r="B118" s="7"/>
      <c r="C118" s="7"/>
      <c r="D118" s="6"/>
      <c r="E118" s="6"/>
      <c r="F118" s="6"/>
      <c r="G118" s="6"/>
      <c r="H118" s="6"/>
      <c r="I118" s="7"/>
      <c r="J118" s="6"/>
      <c r="K118" s="6"/>
      <c r="L118" s="8"/>
      <c r="M118" s="8"/>
      <c r="N118" s="6"/>
      <c r="O118" s="9" t="str">
        <f t="shared" ca="1" si="3"/>
        <v>Amber</v>
      </c>
      <c r="P118" s="7"/>
      <c r="Q118" s="6"/>
    </row>
    <row r="119" spans="1:17" x14ac:dyDescent="0.35">
      <c r="A119" s="6"/>
      <c r="B119" s="7"/>
      <c r="C119" s="7"/>
      <c r="D119" s="6"/>
      <c r="E119" s="6"/>
      <c r="F119" s="6"/>
      <c r="G119" s="6"/>
      <c r="H119" s="6"/>
      <c r="I119" s="7"/>
      <c r="J119" s="6"/>
      <c r="K119" s="6"/>
      <c r="L119" s="8"/>
      <c r="M119" s="8"/>
      <c r="N119" s="6"/>
      <c r="O119" s="9" t="str">
        <f t="shared" ca="1" si="3"/>
        <v>Amber</v>
      </c>
      <c r="P119" s="7"/>
      <c r="Q119" s="6"/>
    </row>
    <row r="120" spans="1:17" x14ac:dyDescent="0.35">
      <c r="A120" s="6"/>
      <c r="B120" s="7"/>
      <c r="C120" s="7"/>
      <c r="D120" s="6"/>
      <c r="E120" s="6"/>
      <c r="F120" s="6"/>
      <c r="G120" s="6"/>
      <c r="H120" s="6"/>
      <c r="I120" s="7"/>
      <c r="J120" s="6"/>
      <c r="K120" s="6"/>
      <c r="L120" s="8"/>
      <c r="M120" s="8"/>
      <c r="N120" s="6"/>
      <c r="O120" s="9" t="str">
        <f t="shared" ca="1" si="3"/>
        <v>Amber</v>
      </c>
      <c r="P120" s="7"/>
      <c r="Q120" s="6"/>
    </row>
    <row r="121" spans="1:17" x14ac:dyDescent="0.35">
      <c r="A121" s="6"/>
      <c r="B121" s="7"/>
      <c r="C121" s="7"/>
      <c r="D121" s="6"/>
      <c r="E121" s="6"/>
      <c r="F121" s="6"/>
      <c r="G121" s="6"/>
      <c r="H121" s="6"/>
      <c r="I121" s="7"/>
      <c r="J121" s="6"/>
      <c r="K121" s="6"/>
      <c r="L121" s="8"/>
      <c r="M121" s="8"/>
      <c r="N121" s="6"/>
      <c r="O121" s="9" t="str">
        <f t="shared" ca="1" si="3"/>
        <v>Amber</v>
      </c>
      <c r="P121" s="7"/>
      <c r="Q121" s="6"/>
    </row>
    <row r="122" spans="1:17" x14ac:dyDescent="0.35">
      <c r="A122" s="6"/>
      <c r="B122" s="7"/>
      <c r="C122" s="7"/>
      <c r="D122" s="6"/>
      <c r="E122" s="6"/>
      <c r="F122" s="6"/>
      <c r="G122" s="6"/>
      <c r="H122" s="6"/>
      <c r="I122" s="7"/>
      <c r="J122" s="6"/>
      <c r="K122" s="6"/>
      <c r="L122" s="8"/>
      <c r="M122" s="8"/>
      <c r="N122" s="6"/>
      <c r="O122" s="9" t="str">
        <f t="shared" ca="1" si="3"/>
        <v>Amber</v>
      </c>
      <c r="P122" s="7"/>
      <c r="Q122" s="6"/>
    </row>
    <row r="123" spans="1:17" x14ac:dyDescent="0.35">
      <c r="A123" s="6"/>
      <c r="B123" s="7"/>
      <c r="C123" s="7"/>
      <c r="D123" s="6"/>
      <c r="E123" s="6"/>
      <c r="F123" s="6"/>
      <c r="G123" s="6"/>
      <c r="H123" s="6"/>
      <c r="I123" s="7"/>
      <c r="J123" s="6"/>
      <c r="K123" s="6"/>
      <c r="L123" s="8"/>
      <c r="M123" s="8"/>
      <c r="N123" s="6"/>
      <c r="O123" s="9" t="str">
        <f t="shared" ca="1" si="3"/>
        <v>Amber</v>
      </c>
      <c r="P123" s="7"/>
      <c r="Q123" s="6"/>
    </row>
    <row r="124" spans="1:17" x14ac:dyDescent="0.35">
      <c r="A124" s="6"/>
      <c r="B124" s="7"/>
      <c r="C124" s="7"/>
      <c r="D124" s="6"/>
      <c r="E124" s="6"/>
      <c r="F124" s="6"/>
      <c r="G124" s="6"/>
      <c r="H124" s="6"/>
      <c r="I124" s="7"/>
      <c r="J124" s="6"/>
      <c r="K124" s="6"/>
      <c r="L124" s="8"/>
      <c r="M124" s="8"/>
      <c r="N124" s="6"/>
      <c r="O124" s="9" t="str">
        <f t="shared" ca="1" si="3"/>
        <v>Amber</v>
      </c>
      <c r="P124" s="7"/>
      <c r="Q124" s="6"/>
    </row>
    <row r="125" spans="1:17" x14ac:dyDescent="0.35">
      <c r="A125" s="6"/>
      <c r="B125" s="7"/>
      <c r="C125" s="7"/>
      <c r="D125" s="6"/>
      <c r="E125" s="6"/>
      <c r="F125" s="6"/>
      <c r="G125" s="6"/>
      <c r="H125" s="6"/>
      <c r="I125" s="7"/>
      <c r="J125" s="6"/>
      <c r="K125" s="6"/>
      <c r="L125" s="8"/>
      <c r="M125" s="8"/>
      <c r="N125" s="6"/>
      <c r="O125" s="9" t="str">
        <f t="shared" ca="1" si="3"/>
        <v>Amber</v>
      </c>
      <c r="P125" s="7"/>
      <c r="Q125" s="6"/>
    </row>
    <row r="126" spans="1:17" x14ac:dyDescent="0.35">
      <c r="A126" s="6"/>
      <c r="B126" s="7"/>
      <c r="C126" s="7"/>
      <c r="D126" s="6"/>
      <c r="E126" s="6"/>
      <c r="F126" s="6"/>
      <c r="G126" s="6"/>
      <c r="H126" s="6"/>
      <c r="I126" s="7"/>
      <c r="J126" s="6"/>
      <c r="K126" s="6"/>
      <c r="L126" s="8"/>
      <c r="M126" s="8"/>
      <c r="N126" s="6"/>
      <c r="O126" s="9" t="str">
        <f t="shared" ca="1" si="3"/>
        <v>Amber</v>
      </c>
      <c r="P126" s="7"/>
      <c r="Q126" s="6"/>
    </row>
    <row r="127" spans="1:17" x14ac:dyDescent="0.35">
      <c r="A127" s="6"/>
      <c r="B127" s="7"/>
      <c r="C127" s="7"/>
      <c r="D127" s="6"/>
      <c r="E127" s="6"/>
      <c r="F127" s="6"/>
      <c r="G127" s="6"/>
      <c r="H127" s="6"/>
      <c r="I127" s="7"/>
      <c r="J127" s="6"/>
      <c r="K127" s="6"/>
      <c r="L127" s="8"/>
      <c r="M127" s="8"/>
      <c r="N127" s="6"/>
      <c r="O127" s="9" t="str">
        <f t="shared" ca="1" si="3"/>
        <v>Amber</v>
      </c>
      <c r="P127" s="7"/>
      <c r="Q127" s="6"/>
    </row>
    <row r="128" spans="1:17" x14ac:dyDescent="0.35">
      <c r="A128" s="6"/>
      <c r="B128" s="7"/>
      <c r="C128" s="7"/>
      <c r="D128" s="6"/>
      <c r="E128" s="6"/>
      <c r="F128" s="6"/>
      <c r="G128" s="6"/>
      <c r="H128" s="6"/>
      <c r="I128" s="7"/>
      <c r="J128" s="6"/>
      <c r="K128" s="6"/>
      <c r="L128" s="8"/>
      <c r="M128" s="8"/>
      <c r="N128" s="6"/>
      <c r="O128" s="9" t="str">
        <f t="shared" ca="1" si="3"/>
        <v>Amber</v>
      </c>
      <c r="P128" s="7"/>
      <c r="Q128" s="6"/>
    </row>
    <row r="129" spans="1:17" x14ac:dyDescent="0.35">
      <c r="A129" s="6"/>
      <c r="B129" s="7"/>
      <c r="C129" s="7"/>
      <c r="D129" s="6"/>
      <c r="E129" s="6"/>
      <c r="F129" s="6"/>
      <c r="G129" s="6"/>
      <c r="H129" s="6"/>
      <c r="I129" s="7"/>
      <c r="J129" s="6"/>
      <c r="K129" s="6"/>
      <c r="L129" s="8"/>
      <c r="M129" s="8"/>
      <c r="N129" s="6"/>
      <c r="O129" s="9" t="str">
        <f t="shared" ca="1" si="3"/>
        <v>Amber</v>
      </c>
      <c r="P129" s="7"/>
      <c r="Q129" s="6"/>
    </row>
    <row r="130" spans="1:17" x14ac:dyDescent="0.35">
      <c r="A130" s="6"/>
      <c r="B130" s="7"/>
      <c r="C130" s="7"/>
      <c r="D130" s="6"/>
      <c r="E130" s="6"/>
      <c r="F130" s="6"/>
      <c r="G130" s="6"/>
      <c r="H130" s="6"/>
      <c r="I130" s="7"/>
      <c r="J130" s="6"/>
      <c r="K130" s="6"/>
      <c r="L130" s="8"/>
      <c r="M130" s="8"/>
      <c r="N130" s="6"/>
      <c r="O130" s="9" t="str">
        <f t="shared" ca="1" si="3"/>
        <v>Amber</v>
      </c>
      <c r="P130" s="7"/>
      <c r="Q130" s="6"/>
    </row>
    <row r="131" spans="1:17" x14ac:dyDescent="0.35">
      <c r="A131" s="6"/>
      <c r="B131" s="7"/>
      <c r="C131" s="7"/>
      <c r="D131" s="6"/>
      <c r="E131" s="6"/>
      <c r="F131" s="6"/>
      <c r="G131" s="6"/>
      <c r="H131" s="6"/>
      <c r="I131" s="7"/>
      <c r="J131" s="6"/>
      <c r="K131" s="6"/>
      <c r="L131" s="8"/>
      <c r="M131" s="8"/>
      <c r="N131" s="6"/>
      <c r="O131" s="9" t="str">
        <f t="shared" ca="1" si="3"/>
        <v>Amber</v>
      </c>
      <c r="P131" s="7"/>
      <c r="Q131" s="6"/>
    </row>
    <row r="132" spans="1:17" x14ac:dyDescent="0.35">
      <c r="A132" s="6"/>
      <c r="B132" s="7"/>
      <c r="C132" s="7"/>
      <c r="D132" s="6"/>
      <c r="E132" s="6"/>
      <c r="F132" s="6"/>
      <c r="G132" s="6"/>
      <c r="H132" s="6"/>
      <c r="I132" s="7"/>
      <c r="J132" s="6"/>
      <c r="K132" s="6"/>
      <c r="L132" s="8"/>
      <c r="M132" s="8"/>
      <c r="N132" s="6"/>
      <c r="O132" s="9" t="str">
        <f t="shared" ca="1" si="3"/>
        <v>Amber</v>
      </c>
      <c r="P132" s="7"/>
      <c r="Q132" s="6"/>
    </row>
    <row r="133" spans="1:17" x14ac:dyDescent="0.35">
      <c r="A133" s="6"/>
      <c r="B133" s="7"/>
      <c r="C133" s="7"/>
      <c r="D133" s="6"/>
      <c r="E133" s="6"/>
      <c r="F133" s="6"/>
      <c r="G133" s="6"/>
      <c r="H133" s="6"/>
      <c r="I133" s="7"/>
      <c r="J133" s="6"/>
      <c r="K133" s="6"/>
      <c r="L133" s="8"/>
      <c r="M133" s="8"/>
      <c r="N133" s="6"/>
      <c r="O133" s="9" t="str">
        <f t="shared" ca="1" si="3"/>
        <v>Amber</v>
      </c>
      <c r="P133" s="7"/>
      <c r="Q133" s="6"/>
    </row>
    <row r="134" spans="1:17" x14ac:dyDescent="0.35">
      <c r="A134" s="6"/>
      <c r="B134" s="7"/>
      <c r="C134" s="7"/>
      <c r="D134" s="6"/>
      <c r="E134" s="6"/>
      <c r="F134" s="6"/>
      <c r="G134" s="6"/>
      <c r="H134" s="6"/>
      <c r="I134" s="7"/>
      <c r="J134" s="6"/>
      <c r="K134" s="6"/>
      <c r="L134" s="8"/>
      <c r="M134" s="8"/>
      <c r="N134" s="6"/>
      <c r="O134" s="9" t="str">
        <f t="shared" ca="1" si="3"/>
        <v>Amber</v>
      </c>
      <c r="P134" s="7"/>
      <c r="Q134" s="6"/>
    </row>
    <row r="135" spans="1:17" x14ac:dyDescent="0.35">
      <c r="A135" s="6"/>
      <c r="B135" s="7"/>
      <c r="C135" s="7"/>
      <c r="D135" s="6"/>
      <c r="E135" s="6"/>
      <c r="F135" s="6"/>
      <c r="G135" s="6"/>
      <c r="H135" s="6"/>
      <c r="I135" s="7"/>
      <c r="J135" s="6"/>
      <c r="K135" s="6"/>
      <c r="L135" s="8"/>
      <c r="M135" s="8"/>
      <c r="N135" s="6"/>
      <c r="O135" s="9" t="str">
        <f t="shared" ca="1" si="3"/>
        <v>Amber</v>
      </c>
      <c r="P135" s="7"/>
      <c r="Q135" s="6"/>
    </row>
    <row r="136" spans="1:17" x14ac:dyDescent="0.35">
      <c r="A136" s="6"/>
      <c r="B136" s="7"/>
      <c r="C136" s="7"/>
      <c r="D136" s="6"/>
      <c r="E136" s="6"/>
      <c r="F136" s="6"/>
      <c r="G136" s="6"/>
      <c r="H136" s="6"/>
      <c r="I136" s="7"/>
      <c r="J136" s="6"/>
      <c r="K136" s="6"/>
      <c r="L136" s="8"/>
      <c r="M136" s="8"/>
      <c r="N136" s="6"/>
      <c r="O136" s="9" t="str">
        <f t="shared" ref="O136:O167" ca="1" si="4">IF($N136="Implemented","Green",IF($N136="Not Applicable","Grey",IF(AND($L136&lt;&gt;"",$L136&lt;TODAY()),"Red",IF($N136="Blocked","Red",IF($N136="In Progress","Amber",IF($N136="Not Started","Amber","Amber"))))))</f>
        <v>Amber</v>
      </c>
      <c r="P136" s="7"/>
      <c r="Q136" s="6"/>
    </row>
    <row r="137" spans="1:17" x14ac:dyDescent="0.35">
      <c r="A137" s="6"/>
      <c r="B137" s="7"/>
      <c r="C137" s="7"/>
      <c r="D137" s="6"/>
      <c r="E137" s="6"/>
      <c r="F137" s="6"/>
      <c r="G137" s="6"/>
      <c r="H137" s="6"/>
      <c r="I137" s="7"/>
      <c r="J137" s="6"/>
      <c r="K137" s="6"/>
      <c r="L137" s="8"/>
      <c r="M137" s="8"/>
      <c r="N137" s="6"/>
      <c r="O137" s="9" t="str">
        <f t="shared" ca="1" si="4"/>
        <v>Amber</v>
      </c>
      <c r="P137" s="7"/>
      <c r="Q137" s="6"/>
    </row>
    <row r="138" spans="1:17" x14ac:dyDescent="0.35">
      <c r="A138" s="6"/>
      <c r="B138" s="7"/>
      <c r="C138" s="7"/>
      <c r="D138" s="6"/>
      <c r="E138" s="6"/>
      <c r="F138" s="6"/>
      <c r="G138" s="6"/>
      <c r="H138" s="6"/>
      <c r="I138" s="7"/>
      <c r="J138" s="6"/>
      <c r="K138" s="6"/>
      <c r="L138" s="8"/>
      <c r="M138" s="8"/>
      <c r="N138" s="6"/>
      <c r="O138" s="9" t="str">
        <f t="shared" ca="1" si="4"/>
        <v>Amber</v>
      </c>
      <c r="P138" s="7"/>
      <c r="Q138" s="6"/>
    </row>
    <row r="139" spans="1:17" x14ac:dyDescent="0.35">
      <c r="A139" s="6"/>
      <c r="B139" s="7"/>
      <c r="C139" s="7"/>
      <c r="D139" s="6"/>
      <c r="E139" s="6"/>
      <c r="F139" s="6"/>
      <c r="G139" s="6"/>
      <c r="H139" s="6"/>
      <c r="I139" s="7"/>
      <c r="J139" s="6"/>
      <c r="K139" s="6"/>
      <c r="L139" s="8"/>
      <c r="M139" s="8"/>
      <c r="N139" s="6"/>
      <c r="O139" s="9" t="str">
        <f t="shared" ca="1" si="4"/>
        <v>Amber</v>
      </c>
      <c r="P139" s="7"/>
      <c r="Q139" s="6"/>
    </row>
    <row r="140" spans="1:17" x14ac:dyDescent="0.35">
      <c r="A140" s="6"/>
      <c r="B140" s="7"/>
      <c r="C140" s="7"/>
      <c r="D140" s="6"/>
      <c r="E140" s="6"/>
      <c r="F140" s="6"/>
      <c r="G140" s="6"/>
      <c r="H140" s="6"/>
      <c r="I140" s="7"/>
      <c r="J140" s="6"/>
      <c r="K140" s="6"/>
      <c r="L140" s="8"/>
      <c r="M140" s="8"/>
      <c r="N140" s="6"/>
      <c r="O140" s="9" t="str">
        <f t="shared" ca="1" si="4"/>
        <v>Amber</v>
      </c>
      <c r="P140" s="7"/>
      <c r="Q140" s="6"/>
    </row>
    <row r="141" spans="1:17" x14ac:dyDescent="0.35">
      <c r="A141" s="6"/>
      <c r="B141" s="7"/>
      <c r="C141" s="7"/>
      <c r="D141" s="6"/>
      <c r="E141" s="6"/>
      <c r="F141" s="6"/>
      <c r="G141" s="6"/>
      <c r="H141" s="6"/>
      <c r="I141" s="7"/>
      <c r="J141" s="6"/>
      <c r="K141" s="6"/>
      <c r="L141" s="8"/>
      <c r="M141" s="8"/>
      <c r="N141" s="6"/>
      <c r="O141" s="9" t="str">
        <f t="shared" ca="1" si="4"/>
        <v>Amber</v>
      </c>
      <c r="P141" s="7"/>
      <c r="Q141" s="6"/>
    </row>
    <row r="142" spans="1:17" x14ac:dyDescent="0.35">
      <c r="A142" s="6"/>
      <c r="B142" s="7"/>
      <c r="C142" s="7"/>
      <c r="D142" s="6"/>
      <c r="E142" s="6"/>
      <c r="F142" s="6"/>
      <c r="G142" s="6"/>
      <c r="H142" s="6"/>
      <c r="I142" s="7"/>
      <c r="J142" s="6"/>
      <c r="K142" s="6"/>
      <c r="L142" s="8"/>
      <c r="M142" s="8"/>
      <c r="N142" s="6"/>
      <c r="O142" s="9" t="str">
        <f t="shared" ca="1" si="4"/>
        <v>Amber</v>
      </c>
      <c r="P142" s="7"/>
      <c r="Q142" s="6"/>
    </row>
    <row r="143" spans="1:17" x14ac:dyDescent="0.35">
      <c r="A143" s="6"/>
      <c r="B143" s="7"/>
      <c r="C143" s="7"/>
      <c r="D143" s="6"/>
      <c r="E143" s="6"/>
      <c r="F143" s="6"/>
      <c r="G143" s="6"/>
      <c r="H143" s="6"/>
      <c r="I143" s="7"/>
      <c r="J143" s="6"/>
      <c r="K143" s="6"/>
      <c r="L143" s="8"/>
      <c r="M143" s="8"/>
      <c r="N143" s="6"/>
      <c r="O143" s="9" t="str">
        <f t="shared" ca="1" si="4"/>
        <v>Amber</v>
      </c>
      <c r="P143" s="7"/>
      <c r="Q143" s="6"/>
    </row>
    <row r="144" spans="1:17" x14ac:dyDescent="0.35">
      <c r="A144" s="6"/>
      <c r="B144" s="7"/>
      <c r="C144" s="7"/>
      <c r="D144" s="6"/>
      <c r="E144" s="6"/>
      <c r="F144" s="6"/>
      <c r="G144" s="6"/>
      <c r="H144" s="6"/>
      <c r="I144" s="7"/>
      <c r="J144" s="6"/>
      <c r="K144" s="6"/>
      <c r="L144" s="8"/>
      <c r="M144" s="8"/>
      <c r="N144" s="6"/>
      <c r="O144" s="9" t="str">
        <f t="shared" ca="1" si="4"/>
        <v>Amber</v>
      </c>
      <c r="P144" s="7"/>
      <c r="Q144" s="6"/>
    </row>
    <row r="145" spans="1:17" x14ac:dyDescent="0.35">
      <c r="A145" s="6"/>
      <c r="B145" s="7"/>
      <c r="C145" s="7"/>
      <c r="D145" s="6"/>
      <c r="E145" s="6"/>
      <c r="F145" s="6"/>
      <c r="G145" s="6"/>
      <c r="H145" s="6"/>
      <c r="I145" s="7"/>
      <c r="J145" s="6"/>
      <c r="K145" s="6"/>
      <c r="L145" s="8"/>
      <c r="M145" s="8"/>
      <c r="N145" s="6"/>
      <c r="O145" s="9" t="str">
        <f t="shared" ca="1" si="4"/>
        <v>Amber</v>
      </c>
      <c r="P145" s="7"/>
      <c r="Q145" s="6"/>
    </row>
    <row r="146" spans="1:17" x14ac:dyDescent="0.35">
      <c r="A146" s="6"/>
      <c r="B146" s="7"/>
      <c r="C146" s="7"/>
      <c r="D146" s="6"/>
      <c r="E146" s="6"/>
      <c r="F146" s="6"/>
      <c r="G146" s="6"/>
      <c r="H146" s="6"/>
      <c r="I146" s="7"/>
      <c r="J146" s="6"/>
      <c r="K146" s="6"/>
      <c r="L146" s="8"/>
      <c r="M146" s="8"/>
      <c r="N146" s="6"/>
      <c r="O146" s="9" t="str">
        <f t="shared" ca="1" si="4"/>
        <v>Amber</v>
      </c>
      <c r="P146" s="7"/>
      <c r="Q146" s="6"/>
    </row>
    <row r="147" spans="1:17" x14ac:dyDescent="0.35">
      <c r="A147" s="6"/>
      <c r="B147" s="7"/>
      <c r="C147" s="7"/>
      <c r="D147" s="6"/>
      <c r="E147" s="6"/>
      <c r="F147" s="6"/>
      <c r="G147" s="6"/>
      <c r="H147" s="6"/>
      <c r="I147" s="7"/>
      <c r="J147" s="6"/>
      <c r="K147" s="6"/>
      <c r="L147" s="8"/>
      <c r="M147" s="8"/>
      <c r="N147" s="6"/>
      <c r="O147" s="9" t="str">
        <f t="shared" ca="1" si="4"/>
        <v>Amber</v>
      </c>
      <c r="P147" s="7"/>
      <c r="Q147" s="6"/>
    </row>
    <row r="148" spans="1:17" x14ac:dyDescent="0.35">
      <c r="A148" s="6"/>
      <c r="B148" s="7"/>
      <c r="C148" s="7"/>
      <c r="D148" s="6"/>
      <c r="E148" s="6"/>
      <c r="F148" s="6"/>
      <c r="G148" s="6"/>
      <c r="H148" s="6"/>
      <c r="I148" s="7"/>
      <c r="J148" s="6"/>
      <c r="K148" s="6"/>
      <c r="L148" s="8"/>
      <c r="M148" s="8"/>
      <c r="N148" s="6"/>
      <c r="O148" s="9" t="str">
        <f t="shared" ca="1" si="4"/>
        <v>Amber</v>
      </c>
      <c r="P148" s="7"/>
      <c r="Q148" s="6"/>
    </row>
    <row r="149" spans="1:17" x14ac:dyDescent="0.35">
      <c r="A149" s="6"/>
      <c r="B149" s="7"/>
      <c r="C149" s="7"/>
      <c r="D149" s="6"/>
      <c r="E149" s="6"/>
      <c r="F149" s="6"/>
      <c r="G149" s="6"/>
      <c r="H149" s="6"/>
      <c r="I149" s="7"/>
      <c r="J149" s="6"/>
      <c r="K149" s="6"/>
      <c r="L149" s="8"/>
      <c r="M149" s="8"/>
      <c r="N149" s="6"/>
      <c r="O149" s="9" t="str">
        <f t="shared" ca="1" si="4"/>
        <v>Amber</v>
      </c>
      <c r="P149" s="7"/>
      <c r="Q149" s="6"/>
    </row>
    <row r="150" spans="1:17" x14ac:dyDescent="0.35">
      <c r="A150" s="6"/>
      <c r="B150" s="7"/>
      <c r="C150" s="7"/>
      <c r="D150" s="6"/>
      <c r="E150" s="6"/>
      <c r="F150" s="6"/>
      <c r="G150" s="6"/>
      <c r="H150" s="6"/>
      <c r="I150" s="7"/>
      <c r="J150" s="6"/>
      <c r="K150" s="6"/>
      <c r="L150" s="8"/>
      <c r="M150" s="8"/>
      <c r="N150" s="6"/>
      <c r="O150" s="9" t="str">
        <f t="shared" ca="1" si="4"/>
        <v>Amber</v>
      </c>
      <c r="P150" s="7"/>
      <c r="Q150" s="6"/>
    </row>
    <row r="151" spans="1:17" x14ac:dyDescent="0.35">
      <c r="A151" s="6"/>
      <c r="B151" s="7"/>
      <c r="C151" s="7"/>
      <c r="D151" s="6"/>
      <c r="E151" s="6"/>
      <c r="F151" s="6"/>
      <c r="G151" s="6"/>
      <c r="H151" s="6"/>
      <c r="I151" s="7"/>
      <c r="J151" s="6"/>
      <c r="K151" s="6"/>
      <c r="L151" s="8"/>
      <c r="M151" s="8"/>
      <c r="N151" s="6"/>
      <c r="O151" s="9" t="str">
        <f t="shared" ca="1" si="4"/>
        <v>Amber</v>
      </c>
      <c r="P151" s="7"/>
      <c r="Q151" s="6"/>
    </row>
    <row r="152" spans="1:17" x14ac:dyDescent="0.35">
      <c r="A152" s="6"/>
      <c r="B152" s="7"/>
      <c r="C152" s="7"/>
      <c r="D152" s="6"/>
      <c r="E152" s="6"/>
      <c r="F152" s="6"/>
      <c r="G152" s="6"/>
      <c r="H152" s="6"/>
      <c r="I152" s="7"/>
      <c r="J152" s="6"/>
      <c r="K152" s="6"/>
      <c r="L152" s="8"/>
      <c r="M152" s="8"/>
      <c r="N152" s="6"/>
      <c r="O152" s="9" t="str">
        <f t="shared" ca="1" si="4"/>
        <v>Amber</v>
      </c>
      <c r="P152" s="7"/>
      <c r="Q152" s="6"/>
    </row>
    <row r="153" spans="1:17" x14ac:dyDescent="0.35">
      <c r="A153" s="6"/>
      <c r="B153" s="7"/>
      <c r="C153" s="7"/>
      <c r="D153" s="6"/>
      <c r="E153" s="6"/>
      <c r="F153" s="6"/>
      <c r="G153" s="6"/>
      <c r="H153" s="6"/>
      <c r="I153" s="7"/>
      <c r="J153" s="6"/>
      <c r="K153" s="6"/>
      <c r="L153" s="8"/>
      <c r="M153" s="8"/>
      <c r="N153" s="6"/>
      <c r="O153" s="9" t="str">
        <f t="shared" ca="1" si="4"/>
        <v>Amber</v>
      </c>
      <c r="P153" s="7"/>
      <c r="Q153" s="6"/>
    </row>
    <row r="154" spans="1:17" x14ac:dyDescent="0.35">
      <c r="A154" s="6"/>
      <c r="B154" s="7"/>
      <c r="C154" s="7"/>
      <c r="D154" s="6"/>
      <c r="E154" s="6"/>
      <c r="F154" s="6"/>
      <c r="G154" s="6"/>
      <c r="H154" s="6"/>
      <c r="I154" s="7"/>
      <c r="J154" s="6"/>
      <c r="K154" s="6"/>
      <c r="L154" s="8"/>
      <c r="M154" s="8"/>
      <c r="N154" s="6"/>
      <c r="O154" s="9" t="str">
        <f t="shared" ca="1" si="4"/>
        <v>Amber</v>
      </c>
      <c r="P154" s="7"/>
      <c r="Q154" s="6"/>
    </row>
    <row r="155" spans="1:17" x14ac:dyDescent="0.35">
      <c r="A155" s="6"/>
      <c r="B155" s="7"/>
      <c r="C155" s="7"/>
      <c r="D155" s="6"/>
      <c r="E155" s="6"/>
      <c r="F155" s="6"/>
      <c r="G155" s="6"/>
      <c r="H155" s="6"/>
      <c r="I155" s="7"/>
      <c r="J155" s="6"/>
      <c r="K155" s="6"/>
      <c r="L155" s="8"/>
      <c r="M155" s="8"/>
      <c r="N155" s="6"/>
      <c r="O155" s="9" t="str">
        <f t="shared" ca="1" si="4"/>
        <v>Amber</v>
      </c>
      <c r="P155" s="7"/>
      <c r="Q155" s="6"/>
    </row>
    <row r="156" spans="1:17" x14ac:dyDescent="0.35">
      <c r="A156" s="6"/>
      <c r="B156" s="7"/>
      <c r="C156" s="7"/>
      <c r="D156" s="6"/>
      <c r="E156" s="6"/>
      <c r="F156" s="6"/>
      <c r="G156" s="6"/>
      <c r="H156" s="6"/>
      <c r="I156" s="7"/>
      <c r="J156" s="6"/>
      <c r="K156" s="6"/>
      <c r="L156" s="8"/>
      <c r="M156" s="8"/>
      <c r="N156" s="6"/>
      <c r="O156" s="9" t="str">
        <f t="shared" ca="1" si="4"/>
        <v>Amber</v>
      </c>
      <c r="P156" s="7"/>
      <c r="Q156" s="6"/>
    </row>
    <row r="157" spans="1:17" x14ac:dyDescent="0.35">
      <c r="A157" s="6"/>
      <c r="B157" s="7"/>
      <c r="C157" s="7"/>
      <c r="D157" s="6"/>
      <c r="E157" s="6"/>
      <c r="F157" s="6"/>
      <c r="G157" s="6"/>
      <c r="H157" s="6"/>
      <c r="I157" s="7"/>
      <c r="J157" s="6"/>
      <c r="K157" s="6"/>
      <c r="L157" s="8"/>
      <c r="M157" s="8"/>
      <c r="N157" s="6"/>
      <c r="O157" s="9" t="str">
        <f t="shared" ca="1" si="4"/>
        <v>Amber</v>
      </c>
      <c r="P157" s="7"/>
      <c r="Q157" s="6"/>
    </row>
    <row r="158" spans="1:17" x14ac:dyDescent="0.35">
      <c r="A158" s="6"/>
      <c r="B158" s="7"/>
      <c r="C158" s="7"/>
      <c r="D158" s="6"/>
      <c r="E158" s="6"/>
      <c r="F158" s="6"/>
      <c r="G158" s="6"/>
      <c r="H158" s="6"/>
      <c r="I158" s="7"/>
      <c r="J158" s="6"/>
      <c r="K158" s="6"/>
      <c r="L158" s="8"/>
      <c r="M158" s="8"/>
      <c r="N158" s="6"/>
      <c r="O158" s="9" t="str">
        <f t="shared" ca="1" si="4"/>
        <v>Amber</v>
      </c>
      <c r="P158" s="7"/>
      <c r="Q158" s="6"/>
    </row>
    <row r="159" spans="1:17" x14ac:dyDescent="0.35">
      <c r="A159" s="6"/>
      <c r="B159" s="7"/>
      <c r="C159" s="7"/>
      <c r="D159" s="6"/>
      <c r="E159" s="6"/>
      <c r="F159" s="6"/>
      <c r="G159" s="6"/>
      <c r="H159" s="6"/>
      <c r="I159" s="7"/>
      <c r="J159" s="6"/>
      <c r="K159" s="6"/>
      <c r="L159" s="8"/>
      <c r="M159" s="8"/>
      <c r="N159" s="6"/>
      <c r="O159" s="9" t="str">
        <f t="shared" ca="1" si="4"/>
        <v>Amber</v>
      </c>
      <c r="P159" s="7"/>
      <c r="Q159" s="6"/>
    </row>
    <row r="160" spans="1:17" x14ac:dyDescent="0.35">
      <c r="A160" s="6"/>
      <c r="B160" s="7"/>
      <c r="C160" s="7"/>
      <c r="D160" s="6"/>
      <c r="E160" s="6"/>
      <c r="F160" s="6"/>
      <c r="G160" s="6"/>
      <c r="H160" s="6"/>
      <c r="I160" s="7"/>
      <c r="J160" s="6"/>
      <c r="K160" s="6"/>
      <c r="L160" s="8"/>
      <c r="M160" s="8"/>
      <c r="N160" s="6"/>
      <c r="O160" s="9" t="str">
        <f t="shared" ca="1" si="4"/>
        <v>Amber</v>
      </c>
      <c r="P160" s="7"/>
      <c r="Q160" s="6"/>
    </row>
    <row r="161" spans="1:17" x14ac:dyDescent="0.35">
      <c r="A161" s="6"/>
      <c r="B161" s="7"/>
      <c r="C161" s="7"/>
      <c r="D161" s="6"/>
      <c r="E161" s="6"/>
      <c r="F161" s="6"/>
      <c r="G161" s="6"/>
      <c r="H161" s="6"/>
      <c r="I161" s="7"/>
      <c r="J161" s="6"/>
      <c r="K161" s="6"/>
      <c r="L161" s="8"/>
      <c r="M161" s="8"/>
      <c r="N161" s="6"/>
      <c r="O161" s="9" t="str">
        <f t="shared" ca="1" si="4"/>
        <v>Amber</v>
      </c>
      <c r="P161" s="7"/>
      <c r="Q161" s="6"/>
    </row>
    <row r="162" spans="1:17" x14ac:dyDescent="0.35">
      <c r="A162" s="6"/>
      <c r="B162" s="7"/>
      <c r="C162" s="7"/>
      <c r="D162" s="6"/>
      <c r="E162" s="6"/>
      <c r="F162" s="6"/>
      <c r="G162" s="6"/>
      <c r="H162" s="6"/>
      <c r="I162" s="7"/>
      <c r="J162" s="6"/>
      <c r="K162" s="6"/>
      <c r="L162" s="8"/>
      <c r="M162" s="8"/>
      <c r="N162" s="6"/>
      <c r="O162" s="9" t="str">
        <f t="shared" ca="1" si="4"/>
        <v>Amber</v>
      </c>
      <c r="P162" s="7"/>
      <c r="Q162" s="6"/>
    </row>
    <row r="163" spans="1:17" x14ac:dyDescent="0.35">
      <c r="A163" s="6"/>
      <c r="B163" s="7"/>
      <c r="C163" s="7"/>
      <c r="D163" s="6"/>
      <c r="E163" s="6"/>
      <c r="F163" s="6"/>
      <c r="G163" s="6"/>
      <c r="H163" s="6"/>
      <c r="I163" s="7"/>
      <c r="J163" s="6"/>
      <c r="K163" s="6"/>
      <c r="L163" s="8"/>
      <c r="M163" s="8"/>
      <c r="N163" s="6"/>
      <c r="O163" s="9" t="str">
        <f t="shared" ca="1" si="4"/>
        <v>Amber</v>
      </c>
      <c r="P163" s="7"/>
      <c r="Q163" s="6"/>
    </row>
    <row r="164" spans="1:17" x14ac:dyDescent="0.35">
      <c r="A164" s="6"/>
      <c r="B164" s="7"/>
      <c r="C164" s="7"/>
      <c r="D164" s="6"/>
      <c r="E164" s="6"/>
      <c r="F164" s="6"/>
      <c r="G164" s="6"/>
      <c r="H164" s="6"/>
      <c r="I164" s="7"/>
      <c r="J164" s="6"/>
      <c r="K164" s="6"/>
      <c r="L164" s="8"/>
      <c r="M164" s="8"/>
      <c r="N164" s="6"/>
      <c r="O164" s="9" t="str">
        <f t="shared" ca="1" si="4"/>
        <v>Amber</v>
      </c>
      <c r="P164" s="7"/>
      <c r="Q164" s="6"/>
    </row>
    <row r="165" spans="1:17" x14ac:dyDescent="0.35">
      <c r="A165" s="6"/>
      <c r="B165" s="7"/>
      <c r="C165" s="7"/>
      <c r="D165" s="6"/>
      <c r="E165" s="6"/>
      <c r="F165" s="6"/>
      <c r="G165" s="6"/>
      <c r="H165" s="6"/>
      <c r="I165" s="7"/>
      <c r="J165" s="6"/>
      <c r="K165" s="6"/>
      <c r="L165" s="8"/>
      <c r="M165" s="8"/>
      <c r="N165" s="6"/>
      <c r="O165" s="9" t="str">
        <f t="shared" ca="1" si="4"/>
        <v>Amber</v>
      </c>
      <c r="P165" s="7"/>
      <c r="Q165" s="6"/>
    </row>
    <row r="166" spans="1:17" x14ac:dyDescent="0.35">
      <c r="A166" s="6"/>
      <c r="B166" s="7"/>
      <c r="C166" s="7"/>
      <c r="D166" s="6"/>
      <c r="E166" s="6"/>
      <c r="F166" s="6"/>
      <c r="G166" s="6"/>
      <c r="H166" s="6"/>
      <c r="I166" s="7"/>
      <c r="J166" s="6"/>
      <c r="K166" s="6"/>
      <c r="L166" s="8"/>
      <c r="M166" s="8"/>
      <c r="N166" s="6"/>
      <c r="O166" s="9" t="str">
        <f t="shared" ca="1" si="4"/>
        <v>Amber</v>
      </c>
      <c r="P166" s="7"/>
      <c r="Q166" s="6"/>
    </row>
    <row r="167" spans="1:17" x14ac:dyDescent="0.35">
      <c r="A167" s="6"/>
      <c r="B167" s="7"/>
      <c r="C167" s="7"/>
      <c r="D167" s="6"/>
      <c r="E167" s="6"/>
      <c r="F167" s="6"/>
      <c r="G167" s="6"/>
      <c r="H167" s="6"/>
      <c r="I167" s="7"/>
      <c r="J167" s="6"/>
      <c r="K167" s="6"/>
      <c r="L167" s="8"/>
      <c r="M167" s="8"/>
      <c r="N167" s="6"/>
      <c r="O167" s="9" t="str">
        <f t="shared" ca="1" si="4"/>
        <v>Amber</v>
      </c>
      <c r="P167" s="7"/>
      <c r="Q167" s="6"/>
    </row>
    <row r="168" spans="1:17" x14ac:dyDescent="0.35">
      <c r="A168" s="6"/>
      <c r="B168" s="7"/>
      <c r="C168" s="7"/>
      <c r="D168" s="6"/>
      <c r="E168" s="6"/>
      <c r="F168" s="6"/>
      <c r="G168" s="6"/>
      <c r="H168" s="6"/>
      <c r="I168" s="7"/>
      <c r="J168" s="6"/>
      <c r="K168" s="6"/>
      <c r="L168" s="8"/>
      <c r="M168" s="8"/>
      <c r="N168" s="6"/>
      <c r="O168" s="9" t="str">
        <f t="shared" ref="O168:O199" ca="1" si="5">IF($N168="Implemented","Green",IF($N168="Not Applicable","Grey",IF(AND($L168&lt;&gt;"",$L168&lt;TODAY()),"Red",IF($N168="Blocked","Red",IF($N168="In Progress","Amber",IF($N168="Not Started","Amber","Amber"))))))</f>
        <v>Amber</v>
      </c>
      <c r="P168" s="7"/>
      <c r="Q168" s="6"/>
    </row>
    <row r="169" spans="1:17" x14ac:dyDescent="0.35">
      <c r="A169" s="6"/>
      <c r="B169" s="7"/>
      <c r="C169" s="7"/>
      <c r="D169" s="6"/>
      <c r="E169" s="6"/>
      <c r="F169" s="6"/>
      <c r="G169" s="6"/>
      <c r="H169" s="6"/>
      <c r="I169" s="7"/>
      <c r="J169" s="6"/>
      <c r="K169" s="6"/>
      <c r="L169" s="8"/>
      <c r="M169" s="8"/>
      <c r="N169" s="6"/>
      <c r="O169" s="9" t="str">
        <f t="shared" ca="1" si="5"/>
        <v>Amber</v>
      </c>
      <c r="P169" s="7"/>
      <c r="Q169" s="6"/>
    </row>
    <row r="170" spans="1:17" x14ac:dyDescent="0.35">
      <c r="A170" s="6"/>
      <c r="B170" s="7"/>
      <c r="C170" s="7"/>
      <c r="D170" s="6"/>
      <c r="E170" s="6"/>
      <c r="F170" s="6"/>
      <c r="G170" s="6"/>
      <c r="H170" s="6"/>
      <c r="I170" s="7"/>
      <c r="J170" s="6"/>
      <c r="K170" s="6"/>
      <c r="L170" s="8"/>
      <c r="M170" s="8"/>
      <c r="N170" s="6"/>
      <c r="O170" s="9" t="str">
        <f t="shared" ca="1" si="5"/>
        <v>Amber</v>
      </c>
      <c r="P170" s="7"/>
      <c r="Q170" s="6"/>
    </row>
    <row r="171" spans="1:17" x14ac:dyDescent="0.35">
      <c r="A171" s="6"/>
      <c r="B171" s="7"/>
      <c r="C171" s="7"/>
      <c r="D171" s="6"/>
      <c r="E171" s="6"/>
      <c r="F171" s="6"/>
      <c r="G171" s="6"/>
      <c r="H171" s="6"/>
      <c r="I171" s="7"/>
      <c r="J171" s="6"/>
      <c r="K171" s="6"/>
      <c r="L171" s="8"/>
      <c r="M171" s="8"/>
      <c r="N171" s="6"/>
      <c r="O171" s="9" t="str">
        <f t="shared" ca="1" si="5"/>
        <v>Amber</v>
      </c>
      <c r="P171" s="7"/>
      <c r="Q171" s="6"/>
    </row>
    <row r="172" spans="1:17" x14ac:dyDescent="0.35">
      <c r="A172" s="6"/>
      <c r="B172" s="7"/>
      <c r="C172" s="7"/>
      <c r="D172" s="6"/>
      <c r="E172" s="6"/>
      <c r="F172" s="6"/>
      <c r="G172" s="6"/>
      <c r="H172" s="6"/>
      <c r="I172" s="7"/>
      <c r="J172" s="6"/>
      <c r="K172" s="6"/>
      <c r="L172" s="8"/>
      <c r="M172" s="8"/>
      <c r="N172" s="6"/>
      <c r="O172" s="9" t="str">
        <f t="shared" ca="1" si="5"/>
        <v>Amber</v>
      </c>
      <c r="P172" s="7"/>
      <c r="Q172" s="6"/>
    </row>
    <row r="173" spans="1:17" x14ac:dyDescent="0.35">
      <c r="A173" s="6"/>
      <c r="B173" s="7"/>
      <c r="C173" s="7"/>
      <c r="D173" s="6"/>
      <c r="E173" s="6"/>
      <c r="F173" s="6"/>
      <c r="G173" s="6"/>
      <c r="H173" s="6"/>
      <c r="I173" s="7"/>
      <c r="J173" s="6"/>
      <c r="K173" s="6"/>
      <c r="L173" s="8"/>
      <c r="M173" s="8"/>
      <c r="N173" s="6"/>
      <c r="O173" s="9" t="str">
        <f t="shared" ca="1" si="5"/>
        <v>Amber</v>
      </c>
      <c r="P173" s="7"/>
      <c r="Q173" s="6"/>
    </row>
    <row r="174" spans="1:17" x14ac:dyDescent="0.35">
      <c r="A174" s="6"/>
      <c r="B174" s="7"/>
      <c r="C174" s="7"/>
      <c r="D174" s="6"/>
      <c r="E174" s="6"/>
      <c r="F174" s="6"/>
      <c r="G174" s="6"/>
      <c r="H174" s="6"/>
      <c r="I174" s="7"/>
      <c r="J174" s="6"/>
      <c r="K174" s="6"/>
      <c r="L174" s="8"/>
      <c r="M174" s="8"/>
      <c r="N174" s="6"/>
      <c r="O174" s="9" t="str">
        <f t="shared" ca="1" si="5"/>
        <v>Amber</v>
      </c>
      <c r="P174" s="7"/>
      <c r="Q174" s="6"/>
    </row>
    <row r="175" spans="1:17" x14ac:dyDescent="0.35">
      <c r="A175" s="6"/>
      <c r="B175" s="7"/>
      <c r="C175" s="7"/>
      <c r="D175" s="6"/>
      <c r="E175" s="6"/>
      <c r="F175" s="6"/>
      <c r="G175" s="6"/>
      <c r="H175" s="6"/>
      <c r="I175" s="7"/>
      <c r="J175" s="6"/>
      <c r="K175" s="6"/>
      <c r="L175" s="8"/>
      <c r="M175" s="8"/>
      <c r="N175" s="6"/>
      <c r="O175" s="9" t="str">
        <f t="shared" ca="1" si="5"/>
        <v>Amber</v>
      </c>
      <c r="P175" s="7"/>
      <c r="Q175" s="6"/>
    </row>
    <row r="176" spans="1:17" x14ac:dyDescent="0.35">
      <c r="A176" s="6"/>
      <c r="B176" s="7"/>
      <c r="C176" s="7"/>
      <c r="D176" s="6"/>
      <c r="E176" s="6"/>
      <c r="F176" s="6"/>
      <c r="G176" s="6"/>
      <c r="H176" s="6"/>
      <c r="I176" s="7"/>
      <c r="J176" s="6"/>
      <c r="K176" s="6"/>
      <c r="L176" s="8"/>
      <c r="M176" s="8"/>
      <c r="N176" s="6"/>
      <c r="O176" s="9" t="str">
        <f t="shared" ca="1" si="5"/>
        <v>Amber</v>
      </c>
      <c r="P176" s="7"/>
      <c r="Q176" s="6"/>
    </row>
    <row r="177" spans="1:17" x14ac:dyDescent="0.35">
      <c r="A177" s="6"/>
      <c r="B177" s="7"/>
      <c r="C177" s="7"/>
      <c r="D177" s="6"/>
      <c r="E177" s="6"/>
      <c r="F177" s="6"/>
      <c r="G177" s="6"/>
      <c r="H177" s="6"/>
      <c r="I177" s="7"/>
      <c r="J177" s="6"/>
      <c r="K177" s="6"/>
      <c r="L177" s="8"/>
      <c r="M177" s="8"/>
      <c r="N177" s="6"/>
      <c r="O177" s="9" t="str">
        <f t="shared" ca="1" si="5"/>
        <v>Amber</v>
      </c>
      <c r="P177" s="7"/>
      <c r="Q177" s="6"/>
    </row>
    <row r="178" spans="1:17" x14ac:dyDescent="0.35">
      <c r="A178" s="6"/>
      <c r="B178" s="7"/>
      <c r="C178" s="7"/>
      <c r="D178" s="6"/>
      <c r="E178" s="6"/>
      <c r="F178" s="6"/>
      <c r="G178" s="6"/>
      <c r="H178" s="6"/>
      <c r="I178" s="7"/>
      <c r="J178" s="6"/>
      <c r="K178" s="6"/>
      <c r="L178" s="8"/>
      <c r="M178" s="8"/>
      <c r="N178" s="6"/>
      <c r="O178" s="9" t="str">
        <f t="shared" ca="1" si="5"/>
        <v>Amber</v>
      </c>
      <c r="P178" s="7"/>
      <c r="Q178" s="6"/>
    </row>
    <row r="179" spans="1:17" x14ac:dyDescent="0.35">
      <c r="A179" s="6"/>
      <c r="B179" s="7"/>
      <c r="C179" s="7"/>
      <c r="D179" s="6"/>
      <c r="E179" s="6"/>
      <c r="F179" s="6"/>
      <c r="G179" s="6"/>
      <c r="H179" s="6"/>
      <c r="I179" s="7"/>
      <c r="J179" s="6"/>
      <c r="K179" s="6"/>
      <c r="L179" s="8"/>
      <c r="M179" s="8"/>
      <c r="N179" s="6"/>
      <c r="O179" s="9" t="str">
        <f t="shared" ca="1" si="5"/>
        <v>Amber</v>
      </c>
      <c r="P179" s="7"/>
      <c r="Q179" s="6"/>
    </row>
    <row r="180" spans="1:17" x14ac:dyDescent="0.35">
      <c r="A180" s="6"/>
      <c r="B180" s="7"/>
      <c r="C180" s="7"/>
      <c r="D180" s="6"/>
      <c r="E180" s="6"/>
      <c r="F180" s="6"/>
      <c r="G180" s="6"/>
      <c r="H180" s="6"/>
      <c r="I180" s="7"/>
      <c r="J180" s="6"/>
      <c r="K180" s="6"/>
      <c r="L180" s="8"/>
      <c r="M180" s="8"/>
      <c r="N180" s="6"/>
      <c r="O180" s="9" t="str">
        <f t="shared" ca="1" si="5"/>
        <v>Amber</v>
      </c>
      <c r="P180" s="7"/>
      <c r="Q180" s="6"/>
    </row>
    <row r="181" spans="1:17" x14ac:dyDescent="0.35">
      <c r="A181" s="6"/>
      <c r="B181" s="7"/>
      <c r="C181" s="7"/>
      <c r="D181" s="6"/>
      <c r="E181" s="6"/>
      <c r="F181" s="6"/>
      <c r="G181" s="6"/>
      <c r="H181" s="6"/>
      <c r="I181" s="7"/>
      <c r="J181" s="6"/>
      <c r="K181" s="6"/>
      <c r="L181" s="8"/>
      <c r="M181" s="8"/>
      <c r="N181" s="6"/>
      <c r="O181" s="9" t="str">
        <f t="shared" ca="1" si="5"/>
        <v>Amber</v>
      </c>
      <c r="P181" s="7"/>
      <c r="Q181" s="6"/>
    </row>
    <row r="182" spans="1:17" x14ac:dyDescent="0.35">
      <c r="A182" s="6"/>
      <c r="B182" s="7"/>
      <c r="C182" s="7"/>
      <c r="D182" s="6"/>
      <c r="E182" s="6"/>
      <c r="F182" s="6"/>
      <c r="G182" s="6"/>
      <c r="H182" s="6"/>
      <c r="I182" s="7"/>
      <c r="J182" s="6"/>
      <c r="K182" s="6"/>
      <c r="L182" s="8"/>
      <c r="M182" s="8"/>
      <c r="N182" s="6"/>
      <c r="O182" s="9" t="str">
        <f t="shared" ca="1" si="5"/>
        <v>Amber</v>
      </c>
      <c r="P182" s="7"/>
      <c r="Q182" s="6"/>
    </row>
    <row r="183" spans="1:17" x14ac:dyDescent="0.35">
      <c r="A183" s="6"/>
      <c r="B183" s="7"/>
      <c r="C183" s="7"/>
      <c r="D183" s="6"/>
      <c r="E183" s="6"/>
      <c r="F183" s="6"/>
      <c r="G183" s="6"/>
      <c r="H183" s="6"/>
      <c r="I183" s="7"/>
      <c r="J183" s="6"/>
      <c r="K183" s="6"/>
      <c r="L183" s="8"/>
      <c r="M183" s="8"/>
      <c r="N183" s="6"/>
      <c r="O183" s="9" t="str">
        <f t="shared" ca="1" si="5"/>
        <v>Amber</v>
      </c>
      <c r="P183" s="7"/>
      <c r="Q183" s="6"/>
    </row>
    <row r="184" spans="1:17" x14ac:dyDescent="0.35">
      <c r="A184" s="6"/>
      <c r="B184" s="7"/>
      <c r="C184" s="7"/>
      <c r="D184" s="6"/>
      <c r="E184" s="6"/>
      <c r="F184" s="6"/>
      <c r="G184" s="6"/>
      <c r="H184" s="6"/>
      <c r="I184" s="7"/>
      <c r="J184" s="6"/>
      <c r="K184" s="6"/>
      <c r="L184" s="8"/>
      <c r="M184" s="8"/>
      <c r="N184" s="6"/>
      <c r="O184" s="9" t="str">
        <f t="shared" ca="1" si="5"/>
        <v>Amber</v>
      </c>
      <c r="P184" s="7"/>
      <c r="Q184" s="6"/>
    </row>
    <row r="185" spans="1:17" x14ac:dyDescent="0.35">
      <c r="A185" s="6"/>
      <c r="B185" s="7"/>
      <c r="C185" s="7"/>
      <c r="D185" s="6"/>
      <c r="E185" s="6"/>
      <c r="F185" s="6"/>
      <c r="G185" s="6"/>
      <c r="H185" s="6"/>
      <c r="I185" s="7"/>
      <c r="J185" s="6"/>
      <c r="K185" s="6"/>
      <c r="L185" s="8"/>
      <c r="M185" s="8"/>
      <c r="N185" s="6"/>
      <c r="O185" s="9" t="str">
        <f t="shared" ca="1" si="5"/>
        <v>Amber</v>
      </c>
      <c r="P185" s="7"/>
      <c r="Q185" s="6"/>
    </row>
    <row r="186" spans="1:17" x14ac:dyDescent="0.35">
      <c r="A186" s="6"/>
      <c r="B186" s="7"/>
      <c r="C186" s="7"/>
      <c r="D186" s="6"/>
      <c r="E186" s="6"/>
      <c r="F186" s="6"/>
      <c r="G186" s="6"/>
      <c r="H186" s="6"/>
      <c r="I186" s="7"/>
      <c r="J186" s="6"/>
      <c r="K186" s="6"/>
      <c r="L186" s="8"/>
      <c r="M186" s="8"/>
      <c r="N186" s="6"/>
      <c r="O186" s="9" t="str">
        <f t="shared" ca="1" si="5"/>
        <v>Amber</v>
      </c>
      <c r="P186" s="7"/>
      <c r="Q186" s="6"/>
    </row>
    <row r="187" spans="1:17" x14ac:dyDescent="0.35">
      <c r="A187" s="6"/>
      <c r="B187" s="7"/>
      <c r="C187" s="7"/>
      <c r="D187" s="6"/>
      <c r="E187" s="6"/>
      <c r="F187" s="6"/>
      <c r="G187" s="6"/>
      <c r="H187" s="6"/>
      <c r="I187" s="7"/>
      <c r="J187" s="6"/>
      <c r="K187" s="6"/>
      <c r="L187" s="8"/>
      <c r="M187" s="8"/>
      <c r="N187" s="6"/>
      <c r="O187" s="9" t="str">
        <f t="shared" ca="1" si="5"/>
        <v>Amber</v>
      </c>
      <c r="P187" s="7"/>
      <c r="Q187" s="6"/>
    </row>
    <row r="188" spans="1:17" x14ac:dyDescent="0.35">
      <c r="A188" s="6"/>
      <c r="B188" s="7"/>
      <c r="C188" s="7"/>
      <c r="D188" s="6"/>
      <c r="E188" s="6"/>
      <c r="F188" s="6"/>
      <c r="G188" s="6"/>
      <c r="H188" s="6"/>
      <c r="I188" s="7"/>
      <c r="J188" s="6"/>
      <c r="K188" s="6"/>
      <c r="L188" s="8"/>
      <c r="M188" s="8"/>
      <c r="N188" s="6"/>
      <c r="O188" s="9" t="str">
        <f t="shared" ca="1" si="5"/>
        <v>Amber</v>
      </c>
      <c r="P188" s="7"/>
      <c r="Q188" s="6"/>
    </row>
    <row r="189" spans="1:17" x14ac:dyDescent="0.35">
      <c r="A189" s="6"/>
      <c r="B189" s="7"/>
      <c r="C189" s="7"/>
      <c r="D189" s="6"/>
      <c r="E189" s="6"/>
      <c r="F189" s="6"/>
      <c r="G189" s="6"/>
      <c r="H189" s="6"/>
      <c r="I189" s="7"/>
      <c r="J189" s="6"/>
      <c r="K189" s="6"/>
      <c r="L189" s="8"/>
      <c r="M189" s="8"/>
      <c r="N189" s="6"/>
      <c r="O189" s="9" t="str">
        <f t="shared" ca="1" si="5"/>
        <v>Amber</v>
      </c>
      <c r="P189" s="7"/>
      <c r="Q189" s="6"/>
    </row>
    <row r="190" spans="1:17" x14ac:dyDescent="0.35">
      <c r="A190" s="6"/>
      <c r="B190" s="7"/>
      <c r="C190" s="7"/>
      <c r="D190" s="6"/>
      <c r="E190" s="6"/>
      <c r="F190" s="6"/>
      <c r="G190" s="6"/>
      <c r="H190" s="6"/>
      <c r="I190" s="7"/>
      <c r="J190" s="6"/>
      <c r="K190" s="6"/>
      <c r="L190" s="8"/>
      <c r="M190" s="8"/>
      <c r="N190" s="6"/>
      <c r="O190" s="9" t="str">
        <f t="shared" ca="1" si="5"/>
        <v>Amber</v>
      </c>
      <c r="P190" s="7"/>
      <c r="Q190" s="6"/>
    </row>
    <row r="191" spans="1:17" x14ac:dyDescent="0.35">
      <c r="A191" s="6"/>
      <c r="B191" s="7"/>
      <c r="C191" s="7"/>
      <c r="D191" s="6"/>
      <c r="E191" s="6"/>
      <c r="F191" s="6"/>
      <c r="G191" s="6"/>
      <c r="H191" s="6"/>
      <c r="I191" s="7"/>
      <c r="J191" s="6"/>
      <c r="K191" s="6"/>
      <c r="L191" s="8"/>
      <c r="M191" s="8"/>
      <c r="N191" s="6"/>
      <c r="O191" s="9" t="str">
        <f t="shared" ca="1" si="5"/>
        <v>Amber</v>
      </c>
      <c r="P191" s="7"/>
      <c r="Q191" s="6"/>
    </row>
    <row r="192" spans="1:17" x14ac:dyDescent="0.35">
      <c r="A192" s="6"/>
      <c r="B192" s="7"/>
      <c r="C192" s="7"/>
      <c r="D192" s="6"/>
      <c r="E192" s="6"/>
      <c r="F192" s="6"/>
      <c r="G192" s="6"/>
      <c r="H192" s="6"/>
      <c r="I192" s="7"/>
      <c r="J192" s="6"/>
      <c r="K192" s="6"/>
      <c r="L192" s="8"/>
      <c r="M192" s="8"/>
      <c r="N192" s="6"/>
      <c r="O192" s="9" t="str">
        <f t="shared" ca="1" si="5"/>
        <v>Amber</v>
      </c>
      <c r="P192" s="7"/>
      <c r="Q192" s="6"/>
    </row>
    <row r="193" spans="1:17" x14ac:dyDescent="0.35">
      <c r="A193" s="6"/>
      <c r="B193" s="7"/>
      <c r="C193" s="7"/>
      <c r="D193" s="6"/>
      <c r="E193" s="6"/>
      <c r="F193" s="6"/>
      <c r="G193" s="6"/>
      <c r="H193" s="6"/>
      <c r="I193" s="7"/>
      <c r="J193" s="6"/>
      <c r="K193" s="6"/>
      <c r="L193" s="8"/>
      <c r="M193" s="8"/>
      <c r="N193" s="6"/>
      <c r="O193" s="9" t="str">
        <f t="shared" ca="1" si="5"/>
        <v>Amber</v>
      </c>
      <c r="P193" s="7"/>
      <c r="Q193" s="6"/>
    </row>
    <row r="194" spans="1:17" x14ac:dyDescent="0.35">
      <c r="A194" s="6"/>
      <c r="B194" s="7"/>
      <c r="C194" s="7"/>
      <c r="D194" s="6"/>
      <c r="E194" s="6"/>
      <c r="F194" s="6"/>
      <c r="G194" s="6"/>
      <c r="H194" s="6"/>
      <c r="I194" s="7"/>
      <c r="J194" s="6"/>
      <c r="K194" s="6"/>
      <c r="L194" s="8"/>
      <c r="M194" s="8"/>
      <c r="N194" s="6"/>
      <c r="O194" s="9" t="str">
        <f t="shared" ca="1" si="5"/>
        <v>Amber</v>
      </c>
      <c r="P194" s="7"/>
      <c r="Q194" s="6"/>
    </row>
    <row r="195" spans="1:17" x14ac:dyDescent="0.35">
      <c r="A195" s="6"/>
      <c r="B195" s="7"/>
      <c r="C195" s="7"/>
      <c r="D195" s="6"/>
      <c r="E195" s="6"/>
      <c r="F195" s="6"/>
      <c r="G195" s="6"/>
      <c r="H195" s="6"/>
      <c r="I195" s="7"/>
      <c r="J195" s="6"/>
      <c r="K195" s="6"/>
      <c r="L195" s="8"/>
      <c r="M195" s="8"/>
      <c r="N195" s="6"/>
      <c r="O195" s="9" t="str">
        <f t="shared" ca="1" si="5"/>
        <v>Amber</v>
      </c>
      <c r="P195" s="7"/>
      <c r="Q195" s="6"/>
    </row>
    <row r="196" spans="1:17" x14ac:dyDescent="0.35">
      <c r="A196" s="6"/>
      <c r="B196" s="7"/>
      <c r="C196" s="7"/>
      <c r="D196" s="6"/>
      <c r="E196" s="6"/>
      <c r="F196" s="6"/>
      <c r="G196" s="6"/>
      <c r="H196" s="6"/>
      <c r="I196" s="7"/>
      <c r="J196" s="6"/>
      <c r="K196" s="6"/>
      <c r="L196" s="8"/>
      <c r="M196" s="8"/>
      <c r="N196" s="6"/>
      <c r="O196" s="9" t="str">
        <f t="shared" ca="1" si="5"/>
        <v>Amber</v>
      </c>
      <c r="P196" s="7"/>
      <c r="Q196" s="6"/>
    </row>
    <row r="197" spans="1:17" x14ac:dyDescent="0.35">
      <c r="A197" s="6"/>
      <c r="B197" s="7"/>
      <c r="C197" s="7"/>
      <c r="D197" s="6"/>
      <c r="E197" s="6"/>
      <c r="F197" s="6"/>
      <c r="G197" s="6"/>
      <c r="H197" s="6"/>
      <c r="I197" s="7"/>
      <c r="J197" s="6"/>
      <c r="K197" s="6"/>
      <c r="L197" s="8"/>
      <c r="M197" s="8"/>
      <c r="N197" s="6"/>
      <c r="O197" s="9" t="str">
        <f t="shared" ca="1" si="5"/>
        <v>Amber</v>
      </c>
      <c r="P197" s="7"/>
      <c r="Q197" s="6"/>
    </row>
    <row r="198" spans="1:17" x14ac:dyDescent="0.35">
      <c r="A198" s="6"/>
      <c r="B198" s="7"/>
      <c r="C198" s="7"/>
      <c r="D198" s="6"/>
      <c r="E198" s="6"/>
      <c r="F198" s="6"/>
      <c r="G198" s="6"/>
      <c r="H198" s="6"/>
      <c r="I198" s="7"/>
      <c r="J198" s="6"/>
      <c r="K198" s="6"/>
      <c r="L198" s="8"/>
      <c r="M198" s="8"/>
      <c r="N198" s="6"/>
      <c r="O198" s="9" t="str">
        <f t="shared" ca="1" si="5"/>
        <v>Amber</v>
      </c>
      <c r="P198" s="7"/>
      <c r="Q198" s="6"/>
    </row>
    <row r="199" spans="1:17" x14ac:dyDescent="0.35">
      <c r="A199" s="6"/>
      <c r="B199" s="7"/>
      <c r="C199" s="7"/>
      <c r="D199" s="6"/>
      <c r="E199" s="6"/>
      <c r="F199" s="6"/>
      <c r="G199" s="6"/>
      <c r="H199" s="6"/>
      <c r="I199" s="7"/>
      <c r="J199" s="6"/>
      <c r="K199" s="6"/>
      <c r="L199" s="8"/>
      <c r="M199" s="8"/>
      <c r="N199" s="6"/>
      <c r="O199" s="9" t="str">
        <f t="shared" ca="1" si="5"/>
        <v>Amber</v>
      </c>
      <c r="P199" s="7"/>
      <c r="Q199" s="6"/>
    </row>
    <row r="200" spans="1:17" x14ac:dyDescent="0.35">
      <c r="A200" s="6"/>
      <c r="B200" s="7"/>
      <c r="C200" s="7"/>
      <c r="D200" s="6"/>
      <c r="E200" s="6"/>
      <c r="F200" s="6"/>
      <c r="G200" s="6"/>
      <c r="H200" s="6"/>
      <c r="I200" s="7"/>
      <c r="J200" s="6"/>
      <c r="K200" s="6"/>
      <c r="L200" s="8"/>
      <c r="M200" s="8"/>
      <c r="N200" s="6"/>
      <c r="O200" s="9" t="str">
        <f t="shared" ref="O200:O207" ca="1" si="6">IF($N200="Implemented","Green",IF($N200="Not Applicable","Grey",IF(AND($L200&lt;&gt;"",$L200&lt;TODAY()),"Red",IF($N200="Blocked","Red",IF($N200="In Progress","Amber",IF($N200="Not Started","Amber","Amber"))))))</f>
        <v>Amber</v>
      </c>
      <c r="P200" s="7"/>
      <c r="Q200" s="6"/>
    </row>
    <row r="201" spans="1:17" x14ac:dyDescent="0.35">
      <c r="A201" s="6"/>
      <c r="B201" s="7"/>
      <c r="C201" s="7"/>
      <c r="D201" s="6"/>
      <c r="E201" s="6"/>
      <c r="F201" s="6"/>
      <c r="G201" s="6"/>
      <c r="H201" s="6"/>
      <c r="I201" s="7"/>
      <c r="J201" s="6"/>
      <c r="K201" s="6"/>
      <c r="L201" s="8"/>
      <c r="M201" s="8"/>
      <c r="N201" s="6"/>
      <c r="O201" s="9" t="str">
        <f t="shared" ca="1" si="6"/>
        <v>Amber</v>
      </c>
      <c r="P201" s="7"/>
      <c r="Q201" s="6"/>
    </row>
    <row r="202" spans="1:17" x14ac:dyDescent="0.35">
      <c r="A202" s="6"/>
      <c r="B202" s="7"/>
      <c r="C202" s="7"/>
      <c r="D202" s="6"/>
      <c r="E202" s="6"/>
      <c r="F202" s="6"/>
      <c r="G202" s="6"/>
      <c r="H202" s="6"/>
      <c r="I202" s="7"/>
      <c r="J202" s="6"/>
      <c r="K202" s="6"/>
      <c r="L202" s="8"/>
      <c r="M202" s="8"/>
      <c r="N202" s="6"/>
      <c r="O202" s="9" t="str">
        <f t="shared" ca="1" si="6"/>
        <v>Amber</v>
      </c>
      <c r="P202" s="7"/>
      <c r="Q202" s="6"/>
    </row>
    <row r="203" spans="1:17" x14ac:dyDescent="0.35">
      <c r="A203" s="6"/>
      <c r="B203" s="7"/>
      <c r="C203" s="7"/>
      <c r="D203" s="6"/>
      <c r="E203" s="6"/>
      <c r="F203" s="6"/>
      <c r="G203" s="6"/>
      <c r="H203" s="6"/>
      <c r="I203" s="7"/>
      <c r="J203" s="6"/>
      <c r="K203" s="6"/>
      <c r="L203" s="8"/>
      <c r="M203" s="8"/>
      <c r="N203" s="6"/>
      <c r="O203" s="9" t="str">
        <f t="shared" ca="1" si="6"/>
        <v>Amber</v>
      </c>
      <c r="P203" s="7"/>
      <c r="Q203" s="6"/>
    </row>
    <row r="204" spans="1:17" x14ac:dyDescent="0.35">
      <c r="A204" s="6"/>
      <c r="B204" s="7"/>
      <c r="C204" s="7"/>
      <c r="D204" s="6"/>
      <c r="E204" s="6"/>
      <c r="F204" s="6"/>
      <c r="G204" s="6"/>
      <c r="H204" s="6"/>
      <c r="I204" s="7"/>
      <c r="J204" s="6"/>
      <c r="K204" s="6"/>
      <c r="L204" s="8"/>
      <c r="M204" s="8"/>
      <c r="N204" s="6"/>
      <c r="O204" s="9" t="str">
        <f t="shared" ca="1" si="6"/>
        <v>Amber</v>
      </c>
      <c r="P204" s="7"/>
      <c r="Q204" s="6"/>
    </row>
    <row r="205" spans="1:17" x14ac:dyDescent="0.35">
      <c r="A205" s="6"/>
      <c r="B205" s="7"/>
      <c r="C205" s="7"/>
      <c r="D205" s="6"/>
      <c r="E205" s="6"/>
      <c r="F205" s="6"/>
      <c r="G205" s="6"/>
      <c r="H205" s="6"/>
      <c r="I205" s="7"/>
      <c r="J205" s="6"/>
      <c r="K205" s="6"/>
      <c r="L205" s="8"/>
      <c r="M205" s="8"/>
      <c r="N205" s="6"/>
      <c r="O205" s="9" t="str">
        <f t="shared" ca="1" si="6"/>
        <v>Amber</v>
      </c>
      <c r="P205" s="7"/>
      <c r="Q205" s="6"/>
    </row>
    <row r="206" spans="1:17" x14ac:dyDescent="0.35">
      <c r="A206" s="6"/>
      <c r="B206" s="7"/>
      <c r="C206" s="7"/>
      <c r="D206" s="6"/>
      <c r="E206" s="6"/>
      <c r="F206" s="6"/>
      <c r="G206" s="6"/>
      <c r="H206" s="6"/>
      <c r="I206" s="7"/>
      <c r="J206" s="6"/>
      <c r="K206" s="6"/>
      <c r="L206" s="8"/>
      <c r="M206" s="8"/>
      <c r="N206" s="6"/>
      <c r="O206" s="9" t="str">
        <f t="shared" ca="1" si="6"/>
        <v>Amber</v>
      </c>
      <c r="P206" s="7"/>
      <c r="Q206" s="6"/>
    </row>
    <row r="207" spans="1:17" x14ac:dyDescent="0.35">
      <c r="A207" s="6"/>
      <c r="B207" s="7"/>
      <c r="C207" s="7"/>
      <c r="D207" s="6"/>
      <c r="E207" s="6"/>
      <c r="F207" s="6"/>
      <c r="G207" s="6"/>
      <c r="H207" s="6"/>
      <c r="I207" s="7"/>
      <c r="J207" s="6"/>
      <c r="K207" s="6"/>
      <c r="L207" s="8"/>
      <c r="M207" s="8"/>
      <c r="N207" s="6"/>
      <c r="O207" s="9" t="str">
        <f t="shared" ca="1" si="6"/>
        <v>Amber</v>
      </c>
      <c r="P207" s="7"/>
      <c r="Q207" s="6"/>
    </row>
  </sheetData>
  <conditionalFormatting sqref="A8:Q207">
    <cfRule type="expression" dxfId="19" priority="1">
      <formula>$N8="Not Started"</formula>
    </cfRule>
    <cfRule type="expression" dxfId="18" priority="2">
      <formula>$N8="In Progress"</formula>
    </cfRule>
    <cfRule type="expression" dxfId="17" priority="3">
      <formula>$N8="Implemented"</formula>
    </cfRule>
    <cfRule type="expression" dxfId="16" priority="4">
      <formula>$N8="Monitoring"</formula>
    </cfRule>
    <cfRule type="expression" dxfId="15" priority="5">
      <formula>$N8="Blocked"</formula>
    </cfRule>
    <cfRule type="expression" dxfId="14" priority="6">
      <formula>$N8="Not Applicable"</formula>
    </cfRule>
  </conditionalFormatting>
  <conditionalFormatting sqref="O8:O207">
    <cfRule type="expression" dxfId="13" priority="7">
      <formula>$O8="Green"</formula>
    </cfRule>
    <cfRule type="expression" dxfId="12" priority="8">
      <formula>$O8="Amber"</formula>
    </cfRule>
    <cfRule type="expression" dxfId="11" priority="9">
      <formula>$O8="Red"</formula>
    </cfRule>
    <cfRule type="expression" dxfId="10" priority="10">
      <formula>$O8="Grey"</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3"/>
  <sheetViews>
    <sheetView showGridLines="0" workbookViewId="0">
      <selection sqref="A1:XFD1"/>
    </sheetView>
  </sheetViews>
  <sheetFormatPr defaultRowHeight="14.5" x14ac:dyDescent="0.35"/>
  <cols>
    <col min="1" max="1" width="34" customWidth="1"/>
    <col min="2" max="2" width="18" customWidth="1"/>
    <col min="3" max="3" width="2" customWidth="1"/>
    <col min="4" max="7" width="18" customWidth="1"/>
  </cols>
  <sheetData>
    <row r="1" spans="1:2" s="18" customFormat="1" ht="24" customHeight="1" x14ac:dyDescent="0.5">
      <c r="A1" s="17" t="s">
        <v>448</v>
      </c>
    </row>
    <row r="2" spans="1:2" x14ac:dyDescent="0.35">
      <c r="A2" s="10" t="s">
        <v>449</v>
      </c>
    </row>
    <row r="4" spans="1:2" x14ac:dyDescent="0.35">
      <c r="A4" s="11" t="s">
        <v>256</v>
      </c>
      <c r="B4" s="11" t="s">
        <v>257</v>
      </c>
    </row>
    <row r="5" spans="1:2" x14ac:dyDescent="0.35">
      <c r="A5" s="6" t="s">
        <v>258</v>
      </c>
      <c r="B5" s="9">
        <f>COUNTA('Checklist 2 - Governance'!A8:A207)</f>
        <v>29</v>
      </c>
    </row>
    <row r="6" spans="1:2" x14ac:dyDescent="0.35">
      <c r="A6" s="6" t="s">
        <v>259</v>
      </c>
      <c r="B6" s="9">
        <f>B5-COUNTIF('Checklist 2 - Governance'!N8:N207,"Not Applicable")</f>
        <v>28</v>
      </c>
    </row>
    <row r="7" spans="1:2" x14ac:dyDescent="0.35">
      <c r="A7" s="6" t="s">
        <v>34</v>
      </c>
      <c r="B7" s="9">
        <f>COUNTIF('Checklist 2 - Governance'!N8:N207,"Implemented")</f>
        <v>10</v>
      </c>
    </row>
    <row r="8" spans="1:2" x14ac:dyDescent="0.35">
      <c r="A8" s="6" t="s">
        <v>260</v>
      </c>
      <c r="B8" s="9">
        <f>COUNTIF('Checklist 2 - Governance'!N8:N207,"In Progress")</f>
        <v>6</v>
      </c>
    </row>
    <row r="9" spans="1:2" x14ac:dyDescent="0.35">
      <c r="A9" s="6" t="s">
        <v>261</v>
      </c>
      <c r="B9" s="9">
        <f>COUNTIF('Checklist 2 - Governance'!N8:N207,"Not Started")</f>
        <v>4</v>
      </c>
    </row>
    <row r="10" spans="1:2" x14ac:dyDescent="0.35">
      <c r="A10" s="6" t="s">
        <v>115</v>
      </c>
      <c r="B10" s="9">
        <f>COUNTIF('Checklist 2 - Governance'!N8:N207,"Monitoring")</f>
        <v>7</v>
      </c>
    </row>
    <row r="11" spans="1:2" x14ac:dyDescent="0.35">
      <c r="A11" s="6" t="s">
        <v>245</v>
      </c>
      <c r="B11" s="9">
        <f>COUNTIF('Checklist 2 - Governance'!N8:N207,"Blocked")</f>
        <v>1</v>
      </c>
    </row>
    <row r="12" spans="1:2" x14ac:dyDescent="0.35">
      <c r="A12" s="6" t="s">
        <v>262</v>
      </c>
      <c r="B12" s="9">
        <f ca="1">COUNTIFS('Checklist 2 - Governance'!N8:N207,"&lt;&gt;Implemented",'Checklist 2 - Governance'!N8:N207,"&lt;&gt;Not Applicable",'Checklist 2 - Governance'!L8:L207,"&lt;"&amp;TODAY())</f>
        <v>2</v>
      </c>
    </row>
    <row r="13" spans="1:2" ht="29" x14ac:dyDescent="0.35">
      <c r="A13" s="6" t="s">
        <v>263</v>
      </c>
      <c r="B13" s="12">
        <f>IFERROR(B7/B6,0)</f>
        <v>0.35714285714285715</v>
      </c>
    </row>
    <row r="16" spans="1:2" x14ac:dyDescent="0.35">
      <c r="A16" s="11" t="s">
        <v>19</v>
      </c>
      <c r="B16" s="11" t="s">
        <v>264</v>
      </c>
    </row>
    <row r="17" spans="1:2" x14ac:dyDescent="0.35">
      <c r="A17" s="6" t="s">
        <v>214</v>
      </c>
      <c r="B17" s="9">
        <f>COUNTIF('Checklist 2 - Governance'!N8:N207,"Not Started")</f>
        <v>4</v>
      </c>
    </row>
    <row r="18" spans="1:2" x14ac:dyDescent="0.35">
      <c r="A18" s="6" t="s">
        <v>163</v>
      </c>
      <c r="B18" s="9">
        <f>COUNTIF('Checklist 2 - Governance'!N8:N207,"In Progress")</f>
        <v>6</v>
      </c>
    </row>
    <row r="19" spans="1:2" x14ac:dyDescent="0.35">
      <c r="A19" s="6" t="s">
        <v>34</v>
      </c>
      <c r="B19" s="9">
        <f>COUNTIF('Checklist 2 - Governance'!N8:N207,"Implemented")</f>
        <v>10</v>
      </c>
    </row>
    <row r="20" spans="1:2" x14ac:dyDescent="0.35">
      <c r="A20" s="6" t="s">
        <v>115</v>
      </c>
      <c r="B20" s="9">
        <f>COUNTIF('Checklist 2 - Governance'!N8:N207,"Monitoring")</f>
        <v>7</v>
      </c>
    </row>
    <row r="21" spans="1:2" x14ac:dyDescent="0.35">
      <c r="A21" s="6" t="s">
        <v>245</v>
      </c>
      <c r="B21" s="9">
        <f>COUNTIF('Checklist 2 - Governance'!N8:N207,"Blocked")</f>
        <v>1</v>
      </c>
    </row>
    <row r="22" spans="1:2" x14ac:dyDescent="0.35">
      <c r="A22" s="6" t="s">
        <v>106</v>
      </c>
      <c r="B22" s="9">
        <f>COUNTIF('Checklist 2 - Governance'!N8:N207,"Not Applicable")</f>
        <v>1</v>
      </c>
    </row>
    <row r="25" spans="1:2" x14ac:dyDescent="0.35">
      <c r="A25" s="11" t="s">
        <v>11</v>
      </c>
      <c r="B25" s="11" t="s">
        <v>264</v>
      </c>
    </row>
    <row r="26" spans="1:2" x14ac:dyDescent="0.35">
      <c r="A26" s="6" t="s">
        <v>28</v>
      </c>
      <c r="B26" s="9">
        <f>COUNTIF('Checklist 2 - Governance'!F8:F207,"Compliance")</f>
        <v>7</v>
      </c>
    </row>
    <row r="27" spans="1:2" x14ac:dyDescent="0.35">
      <c r="A27" s="6" t="s">
        <v>64</v>
      </c>
      <c r="B27" s="9">
        <f>COUNTIF('Checklist 2 - Governance'!F8:F207,"Legal")</f>
        <v>0</v>
      </c>
    </row>
    <row r="28" spans="1:2" x14ac:dyDescent="0.35">
      <c r="A28" s="6" t="s">
        <v>205</v>
      </c>
      <c r="B28" s="9">
        <f>COUNTIF('Checklist 2 - Governance'!F8:F207,"Board Secretariat")</f>
        <v>10</v>
      </c>
    </row>
    <row r="29" spans="1:2" x14ac:dyDescent="0.35">
      <c r="A29" s="6" t="s">
        <v>154</v>
      </c>
      <c r="B29" s="9">
        <f>COUNTIF('Checklist 2 - Governance'!F8:F207,"Risk Management")</f>
        <v>1</v>
      </c>
    </row>
    <row r="30" spans="1:2" x14ac:dyDescent="0.35">
      <c r="A30" s="6" t="s">
        <v>145</v>
      </c>
      <c r="B30" s="9">
        <f>COUNTIF('Checklist 2 - Governance'!F8:F207,"Operations")</f>
        <v>1</v>
      </c>
    </row>
    <row r="31" spans="1:2" x14ac:dyDescent="0.35">
      <c r="A31" s="6" t="s">
        <v>113</v>
      </c>
      <c r="B31" s="9">
        <f>COUNTIF('Checklist 2 - Governance'!F8:F207,"IT/Security")</f>
        <v>1</v>
      </c>
    </row>
    <row r="32" spans="1:2" x14ac:dyDescent="0.35">
      <c r="A32" s="6" t="s">
        <v>137</v>
      </c>
      <c r="B32" s="9">
        <f>COUNTIF('Checklist 2 - Governance'!F8:F207,"Finance")</f>
        <v>0</v>
      </c>
    </row>
    <row r="33" spans="1:2" x14ac:dyDescent="0.35">
      <c r="A33" s="6" t="s">
        <v>237</v>
      </c>
      <c r="B33" s="9">
        <f>COUNTIF('Checklist 2 - Governance'!F8:F207,"Internal Audit")</f>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07"/>
  <sheetViews>
    <sheetView showGridLines="0" workbookViewId="0">
      <selection sqref="A1:XFD1"/>
    </sheetView>
  </sheetViews>
  <sheetFormatPr defaultRowHeight="14.5" x14ac:dyDescent="0.35"/>
  <cols>
    <col min="1" max="1" width="12" customWidth="1"/>
    <col min="2" max="2" width="18" customWidth="1"/>
    <col min="3" max="3" width="52" customWidth="1"/>
    <col min="4" max="4" width="18" customWidth="1"/>
    <col min="5" max="5" width="20" customWidth="1"/>
    <col min="6" max="6" width="18" customWidth="1"/>
    <col min="7" max="7" width="14" customWidth="1"/>
    <col min="8" max="8" width="18" customWidth="1"/>
    <col min="9" max="9" width="28" customWidth="1"/>
    <col min="10" max="10" width="12" customWidth="1"/>
    <col min="11" max="11" width="10" customWidth="1"/>
    <col min="12" max="13" width="12" customWidth="1"/>
    <col min="14" max="14" width="14" customWidth="1"/>
    <col min="15" max="15" width="10" customWidth="1"/>
    <col min="16" max="16" width="28" customWidth="1"/>
    <col min="17" max="17" width="22" customWidth="1"/>
  </cols>
  <sheetData>
    <row r="1" spans="1:17" s="18" customFormat="1" ht="24" customHeight="1" x14ac:dyDescent="0.5">
      <c r="A1" s="17" t="s">
        <v>450</v>
      </c>
    </row>
    <row r="2" spans="1:17" ht="32" customHeight="1" x14ac:dyDescent="0.35">
      <c r="A2" s="14" t="s">
        <v>451</v>
      </c>
    </row>
    <row r="4" spans="1:17" ht="29" x14ac:dyDescent="0.35">
      <c r="A4" s="2" t="s">
        <v>2</v>
      </c>
      <c r="B4" s="3" t="s">
        <v>3</v>
      </c>
    </row>
    <row r="5" spans="1:17" ht="29" x14ac:dyDescent="0.35">
      <c r="A5" s="2" t="s">
        <v>4</v>
      </c>
      <c r="B5" s="3" t="s">
        <v>5</v>
      </c>
    </row>
    <row r="7" spans="1:17" ht="58" x14ac:dyDescent="0.35">
      <c r="A7" s="4" t="s">
        <v>6</v>
      </c>
      <c r="B7" s="5" t="s">
        <v>7</v>
      </c>
      <c r="C7" s="5" t="s">
        <v>8</v>
      </c>
      <c r="D7" s="15" t="s">
        <v>810</v>
      </c>
      <c r="E7" s="4" t="s">
        <v>10</v>
      </c>
      <c r="F7" s="4" t="s">
        <v>11</v>
      </c>
      <c r="G7" s="4" t="s">
        <v>12</v>
      </c>
      <c r="H7" s="4" t="s">
        <v>13</v>
      </c>
      <c r="I7" s="5" t="s">
        <v>14</v>
      </c>
      <c r="J7" s="4" t="s">
        <v>15</v>
      </c>
      <c r="K7" s="4" t="s">
        <v>16</v>
      </c>
      <c r="L7" s="4" t="s">
        <v>17</v>
      </c>
      <c r="M7" s="4" t="s">
        <v>18</v>
      </c>
      <c r="N7" s="4" t="s">
        <v>19</v>
      </c>
      <c r="O7" s="4" t="s">
        <v>20</v>
      </c>
      <c r="P7" s="5" t="s">
        <v>21</v>
      </c>
      <c r="Q7" s="4" t="s">
        <v>22</v>
      </c>
    </row>
    <row r="8" spans="1:17" ht="58" x14ac:dyDescent="0.35">
      <c r="A8" s="6" t="s">
        <v>452</v>
      </c>
      <c r="B8" s="7" t="s">
        <v>453</v>
      </c>
      <c r="C8" s="7" t="s">
        <v>454</v>
      </c>
      <c r="D8" s="6" t="s">
        <v>380</v>
      </c>
      <c r="E8" s="6" t="s">
        <v>27</v>
      </c>
      <c r="F8" s="6" t="s">
        <v>28</v>
      </c>
      <c r="G8" s="6" t="s">
        <v>81</v>
      </c>
      <c r="H8" s="6" t="s">
        <v>30</v>
      </c>
      <c r="I8" s="7" t="s">
        <v>455</v>
      </c>
      <c r="J8" s="6" t="s">
        <v>32</v>
      </c>
      <c r="K8" s="6" t="s">
        <v>33</v>
      </c>
      <c r="L8" s="8">
        <v>46142</v>
      </c>
      <c r="M8" s="8">
        <v>46052</v>
      </c>
      <c r="N8" s="6" t="s">
        <v>34</v>
      </c>
      <c r="O8" s="9" t="str">
        <f t="shared" ref="O8:O39" ca="1" si="0">IF($N8="Implemented","Green",IF($N8="Not Applicable","Grey",IF(AND($L8&lt;&gt;"",$L8&lt;TODAY()),"Red",IF($N8="Blocked","Red",IF($N8="In Progress","Amber",IF($N8="Not Started","Amber","Amber"))))))</f>
        <v>Green</v>
      </c>
      <c r="P8" s="7" t="s">
        <v>456</v>
      </c>
      <c r="Q8" s="6" t="s">
        <v>457</v>
      </c>
    </row>
    <row r="9" spans="1:17" ht="58" x14ac:dyDescent="0.35">
      <c r="A9" s="6" t="s">
        <v>458</v>
      </c>
      <c r="B9" s="7" t="s">
        <v>459</v>
      </c>
      <c r="C9" s="7" t="s">
        <v>460</v>
      </c>
      <c r="D9" s="6" t="s">
        <v>461</v>
      </c>
      <c r="E9" s="6" t="s">
        <v>27</v>
      </c>
      <c r="F9" s="6" t="s">
        <v>28</v>
      </c>
      <c r="G9" s="6" t="s">
        <v>29</v>
      </c>
      <c r="H9" s="6" t="s">
        <v>41</v>
      </c>
      <c r="I9" s="7" t="s">
        <v>462</v>
      </c>
      <c r="J9" s="6" t="s">
        <v>43</v>
      </c>
      <c r="K9" s="6" t="s">
        <v>33</v>
      </c>
      <c r="L9" s="8">
        <v>46112</v>
      </c>
      <c r="M9" s="8">
        <v>46051</v>
      </c>
      <c r="N9" s="6" t="s">
        <v>34</v>
      </c>
      <c r="O9" s="9" t="str">
        <f t="shared" ca="1" si="0"/>
        <v>Green</v>
      </c>
      <c r="P9" s="7" t="s">
        <v>463</v>
      </c>
      <c r="Q9" s="6" t="s">
        <v>464</v>
      </c>
    </row>
    <row r="10" spans="1:17" ht="58" x14ac:dyDescent="0.35">
      <c r="A10" s="6" t="s">
        <v>465</v>
      </c>
      <c r="B10" s="7" t="s">
        <v>466</v>
      </c>
      <c r="C10" s="7" t="s">
        <v>467</v>
      </c>
      <c r="D10" s="6" t="s">
        <v>468</v>
      </c>
      <c r="E10" s="6" t="s">
        <v>27</v>
      </c>
      <c r="F10" s="6" t="s">
        <v>154</v>
      </c>
      <c r="G10" s="6" t="s">
        <v>29</v>
      </c>
      <c r="H10" s="6" t="s">
        <v>30</v>
      </c>
      <c r="I10" s="7" t="s">
        <v>469</v>
      </c>
      <c r="J10" s="6" t="s">
        <v>50</v>
      </c>
      <c r="K10" s="6" t="s">
        <v>33</v>
      </c>
      <c r="L10" s="8">
        <v>46107</v>
      </c>
      <c r="M10" s="8">
        <v>46050</v>
      </c>
      <c r="N10" s="6" t="s">
        <v>34</v>
      </c>
      <c r="O10" s="9" t="str">
        <f t="shared" ca="1" si="0"/>
        <v>Green</v>
      </c>
      <c r="P10" s="7" t="s">
        <v>470</v>
      </c>
      <c r="Q10" s="6" t="s">
        <v>471</v>
      </c>
    </row>
    <row r="11" spans="1:17" ht="72.5" x14ac:dyDescent="0.35">
      <c r="A11" s="6" t="s">
        <v>472</v>
      </c>
      <c r="B11" s="7" t="s">
        <v>473</v>
      </c>
      <c r="C11" s="7" t="s">
        <v>474</v>
      </c>
      <c r="D11" s="6" t="s">
        <v>468</v>
      </c>
      <c r="E11" s="6" t="s">
        <v>27</v>
      </c>
      <c r="F11" s="6" t="s">
        <v>475</v>
      </c>
      <c r="G11" s="6" t="s">
        <v>81</v>
      </c>
      <c r="H11" s="6" t="s">
        <v>41</v>
      </c>
      <c r="I11" s="7" t="s">
        <v>476</v>
      </c>
      <c r="J11" s="6" t="s">
        <v>32</v>
      </c>
      <c r="K11" s="6" t="s">
        <v>33</v>
      </c>
      <c r="L11" s="8">
        <v>46142</v>
      </c>
      <c r="M11" s="8">
        <v>46049</v>
      </c>
      <c r="N11" s="6" t="s">
        <v>34</v>
      </c>
      <c r="O11" s="9" t="str">
        <f t="shared" ca="1" si="0"/>
        <v>Green</v>
      </c>
      <c r="P11" s="7" t="s">
        <v>477</v>
      </c>
      <c r="Q11" s="6" t="s">
        <v>478</v>
      </c>
    </row>
    <row r="12" spans="1:17" ht="58" x14ac:dyDescent="0.35">
      <c r="A12" s="6" t="s">
        <v>479</v>
      </c>
      <c r="B12" s="7" t="s">
        <v>480</v>
      </c>
      <c r="C12" s="7" t="s">
        <v>481</v>
      </c>
      <c r="D12" s="6" t="s">
        <v>482</v>
      </c>
      <c r="E12" s="6" t="s">
        <v>27</v>
      </c>
      <c r="F12" s="6" t="s">
        <v>28</v>
      </c>
      <c r="G12" s="6" t="s">
        <v>81</v>
      </c>
      <c r="H12" s="6" t="s">
        <v>41</v>
      </c>
      <c r="I12" s="7" t="s">
        <v>483</v>
      </c>
      <c r="J12" s="6" t="s">
        <v>32</v>
      </c>
      <c r="K12" s="6" t="s">
        <v>33</v>
      </c>
      <c r="L12" s="8">
        <v>46142</v>
      </c>
      <c r="M12" s="8">
        <v>46048</v>
      </c>
      <c r="N12" s="6" t="s">
        <v>34</v>
      </c>
      <c r="O12" s="9" t="str">
        <f t="shared" ca="1" si="0"/>
        <v>Green</v>
      </c>
      <c r="P12" s="7" t="s">
        <v>484</v>
      </c>
      <c r="Q12" s="6" t="s">
        <v>485</v>
      </c>
    </row>
    <row r="13" spans="1:17" ht="58" x14ac:dyDescent="0.35">
      <c r="A13" s="6" t="s">
        <v>486</v>
      </c>
      <c r="B13" s="7" t="s">
        <v>487</v>
      </c>
      <c r="C13" s="7" t="s">
        <v>488</v>
      </c>
      <c r="D13" s="6" t="s">
        <v>489</v>
      </c>
      <c r="E13" s="6" t="s">
        <v>27</v>
      </c>
      <c r="F13" s="6" t="s">
        <v>154</v>
      </c>
      <c r="G13" s="6" t="s">
        <v>177</v>
      </c>
      <c r="H13" s="6" t="s">
        <v>41</v>
      </c>
      <c r="I13" s="7" t="s">
        <v>490</v>
      </c>
      <c r="J13" s="6" t="s">
        <v>90</v>
      </c>
      <c r="K13" s="6" t="s">
        <v>33</v>
      </c>
      <c r="L13" s="8">
        <v>46127</v>
      </c>
      <c r="M13" s="8">
        <v>46047</v>
      </c>
      <c r="N13" s="6" t="s">
        <v>34</v>
      </c>
      <c r="O13" s="9" t="str">
        <f t="shared" ca="1" si="0"/>
        <v>Green</v>
      </c>
      <c r="P13" s="7" t="s">
        <v>491</v>
      </c>
      <c r="Q13" s="6" t="s">
        <v>492</v>
      </c>
    </row>
    <row r="14" spans="1:17" ht="72.5" x14ac:dyDescent="0.35">
      <c r="A14" s="6" t="s">
        <v>493</v>
      </c>
      <c r="B14" s="7" t="s">
        <v>494</v>
      </c>
      <c r="C14" s="7" t="s">
        <v>495</v>
      </c>
      <c r="D14" s="6" t="s">
        <v>496</v>
      </c>
      <c r="E14" s="6" t="s">
        <v>27</v>
      </c>
      <c r="F14" s="6" t="s">
        <v>154</v>
      </c>
      <c r="G14" s="6" t="s">
        <v>29</v>
      </c>
      <c r="H14" s="6" t="s">
        <v>30</v>
      </c>
      <c r="I14" s="7" t="s">
        <v>497</v>
      </c>
      <c r="J14" s="6" t="s">
        <v>32</v>
      </c>
      <c r="K14" s="6" t="s">
        <v>33</v>
      </c>
      <c r="L14" s="8">
        <v>46142</v>
      </c>
      <c r="M14" s="8">
        <v>46046</v>
      </c>
      <c r="N14" s="6" t="s">
        <v>34</v>
      </c>
      <c r="O14" s="9" t="str">
        <f t="shared" ca="1" si="0"/>
        <v>Green</v>
      </c>
      <c r="P14" s="7" t="s">
        <v>498</v>
      </c>
      <c r="Q14" s="6" t="s">
        <v>499</v>
      </c>
    </row>
    <row r="15" spans="1:17" ht="72.5" x14ac:dyDescent="0.35">
      <c r="A15" s="6" t="s">
        <v>500</v>
      </c>
      <c r="B15" s="7" t="s">
        <v>501</v>
      </c>
      <c r="C15" s="7" t="s">
        <v>502</v>
      </c>
      <c r="D15" s="6" t="s">
        <v>503</v>
      </c>
      <c r="E15" s="6" t="s">
        <v>27</v>
      </c>
      <c r="F15" s="6" t="s">
        <v>154</v>
      </c>
      <c r="G15" s="6" t="s">
        <v>29</v>
      </c>
      <c r="H15" s="6" t="s">
        <v>41</v>
      </c>
      <c r="I15" s="7" t="s">
        <v>504</v>
      </c>
      <c r="J15" s="6" t="s">
        <v>50</v>
      </c>
      <c r="K15" s="6" t="s">
        <v>33</v>
      </c>
      <c r="L15" s="8">
        <v>46107</v>
      </c>
      <c r="M15" s="8">
        <v>46045</v>
      </c>
      <c r="N15" s="6" t="s">
        <v>34</v>
      </c>
      <c r="O15" s="9" t="str">
        <f t="shared" ca="1" si="0"/>
        <v>Green</v>
      </c>
      <c r="P15" s="7" t="s">
        <v>505</v>
      </c>
      <c r="Q15" s="6" t="s">
        <v>506</v>
      </c>
    </row>
    <row r="16" spans="1:17" ht="58" x14ac:dyDescent="0.35">
      <c r="A16" s="6" t="s">
        <v>507</v>
      </c>
      <c r="B16" s="7" t="s">
        <v>508</v>
      </c>
      <c r="C16" s="7" t="s">
        <v>509</v>
      </c>
      <c r="D16" s="6" t="s">
        <v>510</v>
      </c>
      <c r="E16" s="6" t="s">
        <v>27</v>
      </c>
      <c r="F16" s="6" t="s">
        <v>137</v>
      </c>
      <c r="G16" s="6" t="s">
        <v>81</v>
      </c>
      <c r="H16" s="6" t="s">
        <v>41</v>
      </c>
      <c r="I16" s="7" t="s">
        <v>511</v>
      </c>
      <c r="J16" s="6" t="s">
        <v>50</v>
      </c>
      <c r="K16" s="6" t="s">
        <v>33</v>
      </c>
      <c r="L16" s="8">
        <v>46107</v>
      </c>
      <c r="M16" s="8">
        <v>46044</v>
      </c>
      <c r="N16" s="6" t="s">
        <v>34</v>
      </c>
      <c r="O16" s="9" t="str">
        <f t="shared" ca="1" si="0"/>
        <v>Green</v>
      </c>
      <c r="P16" s="7" t="s">
        <v>512</v>
      </c>
      <c r="Q16" s="6" t="s">
        <v>513</v>
      </c>
    </row>
    <row r="17" spans="1:17" ht="58" x14ac:dyDescent="0.35">
      <c r="A17" s="6" t="s">
        <v>514</v>
      </c>
      <c r="B17" s="7" t="s">
        <v>515</v>
      </c>
      <c r="C17" s="7" t="s">
        <v>516</v>
      </c>
      <c r="D17" s="6" t="s">
        <v>517</v>
      </c>
      <c r="E17" s="6" t="s">
        <v>27</v>
      </c>
      <c r="F17" s="6" t="s">
        <v>518</v>
      </c>
      <c r="G17" s="6" t="s">
        <v>177</v>
      </c>
      <c r="H17" s="6" t="s">
        <v>41</v>
      </c>
      <c r="I17" s="7" t="s">
        <v>519</v>
      </c>
      <c r="J17" s="6" t="s">
        <v>90</v>
      </c>
      <c r="K17" s="6" t="s">
        <v>33</v>
      </c>
      <c r="L17" s="8">
        <v>46127</v>
      </c>
      <c r="M17" s="8">
        <v>46063</v>
      </c>
      <c r="N17" s="6" t="s">
        <v>115</v>
      </c>
      <c r="O17" s="9" t="str">
        <f t="shared" ca="1" si="0"/>
        <v>Amber</v>
      </c>
      <c r="P17" s="7" t="s">
        <v>520</v>
      </c>
      <c r="Q17" s="6" t="s">
        <v>521</v>
      </c>
    </row>
    <row r="18" spans="1:17" ht="58" x14ac:dyDescent="0.35">
      <c r="A18" s="6" t="s">
        <v>522</v>
      </c>
      <c r="B18" s="7" t="s">
        <v>523</v>
      </c>
      <c r="C18" s="7" t="s">
        <v>524</v>
      </c>
      <c r="D18" s="6" t="s">
        <v>525</v>
      </c>
      <c r="E18" s="6" t="s">
        <v>27</v>
      </c>
      <c r="F18" s="6" t="s">
        <v>154</v>
      </c>
      <c r="G18" s="6" t="s">
        <v>29</v>
      </c>
      <c r="H18" s="6" t="s">
        <v>41</v>
      </c>
      <c r="I18" s="7" t="s">
        <v>526</v>
      </c>
      <c r="J18" s="6" t="s">
        <v>527</v>
      </c>
      <c r="K18" s="6" t="s">
        <v>33</v>
      </c>
      <c r="L18" s="8">
        <v>46127</v>
      </c>
      <c r="M18" s="8">
        <v>46072</v>
      </c>
      <c r="N18" s="6" t="s">
        <v>115</v>
      </c>
      <c r="O18" s="9" t="str">
        <f t="shared" ca="1" si="0"/>
        <v>Amber</v>
      </c>
      <c r="P18" s="7" t="s">
        <v>528</v>
      </c>
      <c r="Q18" s="6" t="s">
        <v>529</v>
      </c>
    </row>
    <row r="19" spans="1:17" ht="58" x14ac:dyDescent="0.35">
      <c r="A19" s="6" t="s">
        <v>530</v>
      </c>
      <c r="B19" s="7" t="s">
        <v>531</v>
      </c>
      <c r="C19" s="7" t="s">
        <v>532</v>
      </c>
      <c r="D19" s="6" t="s">
        <v>533</v>
      </c>
      <c r="E19" s="6" t="s">
        <v>27</v>
      </c>
      <c r="F19" s="6" t="s">
        <v>64</v>
      </c>
      <c r="G19" s="6" t="s">
        <v>29</v>
      </c>
      <c r="H19" s="6" t="s">
        <v>41</v>
      </c>
      <c r="I19" s="7" t="s">
        <v>534</v>
      </c>
      <c r="J19" s="6" t="s">
        <v>90</v>
      </c>
      <c r="K19" s="6" t="s">
        <v>33</v>
      </c>
      <c r="L19" s="8">
        <v>46127</v>
      </c>
      <c r="M19" s="8">
        <v>46071</v>
      </c>
      <c r="N19" s="6" t="s">
        <v>115</v>
      </c>
      <c r="O19" s="9" t="str">
        <f t="shared" ca="1" si="0"/>
        <v>Amber</v>
      </c>
      <c r="P19" s="7" t="s">
        <v>535</v>
      </c>
      <c r="Q19" s="6" t="s">
        <v>536</v>
      </c>
    </row>
    <row r="20" spans="1:17" ht="58" x14ac:dyDescent="0.35">
      <c r="A20" s="6" t="s">
        <v>537</v>
      </c>
      <c r="B20" s="7" t="s">
        <v>538</v>
      </c>
      <c r="C20" s="7" t="s">
        <v>539</v>
      </c>
      <c r="D20" s="6" t="s">
        <v>540</v>
      </c>
      <c r="E20" s="6" t="s">
        <v>27</v>
      </c>
      <c r="F20" s="6" t="s">
        <v>64</v>
      </c>
      <c r="G20" s="6" t="s">
        <v>29</v>
      </c>
      <c r="H20" s="6" t="s">
        <v>41</v>
      </c>
      <c r="I20" s="7" t="s">
        <v>541</v>
      </c>
      <c r="J20" s="6" t="s">
        <v>90</v>
      </c>
      <c r="K20" s="6" t="s">
        <v>67</v>
      </c>
      <c r="L20" s="8">
        <v>46127</v>
      </c>
      <c r="M20" s="8">
        <v>46070</v>
      </c>
      <c r="N20" s="6" t="s">
        <v>115</v>
      </c>
      <c r="O20" s="9" t="str">
        <f t="shared" ca="1" si="0"/>
        <v>Amber</v>
      </c>
      <c r="P20" s="7" t="s">
        <v>542</v>
      </c>
      <c r="Q20" s="6" t="s">
        <v>543</v>
      </c>
    </row>
    <row r="21" spans="1:17" ht="58" x14ac:dyDescent="0.35">
      <c r="A21" s="6" t="s">
        <v>544</v>
      </c>
      <c r="B21" s="7" t="s">
        <v>545</v>
      </c>
      <c r="C21" s="7" t="s">
        <v>546</v>
      </c>
      <c r="D21" s="6" t="s">
        <v>547</v>
      </c>
      <c r="E21" s="6" t="s">
        <v>27</v>
      </c>
      <c r="F21" s="6" t="s">
        <v>28</v>
      </c>
      <c r="G21" s="6" t="s">
        <v>29</v>
      </c>
      <c r="H21" s="6" t="s">
        <v>41</v>
      </c>
      <c r="I21" s="7" t="s">
        <v>548</v>
      </c>
      <c r="J21" s="6" t="s">
        <v>32</v>
      </c>
      <c r="K21" s="6" t="s">
        <v>33</v>
      </c>
      <c r="L21" s="8">
        <v>46142</v>
      </c>
      <c r="M21" s="8">
        <v>46069</v>
      </c>
      <c r="N21" s="6" t="s">
        <v>115</v>
      </c>
      <c r="O21" s="9" t="str">
        <f t="shared" ca="1" si="0"/>
        <v>Amber</v>
      </c>
      <c r="P21" s="7" t="s">
        <v>549</v>
      </c>
      <c r="Q21" s="6" t="s">
        <v>550</v>
      </c>
    </row>
    <row r="22" spans="1:17" ht="58" x14ac:dyDescent="0.35">
      <c r="A22" s="6" t="s">
        <v>551</v>
      </c>
      <c r="B22" s="7" t="s">
        <v>552</v>
      </c>
      <c r="C22" s="7" t="s">
        <v>553</v>
      </c>
      <c r="D22" s="6" t="s">
        <v>547</v>
      </c>
      <c r="E22" s="6" t="s">
        <v>27</v>
      </c>
      <c r="F22" s="6" t="s">
        <v>113</v>
      </c>
      <c r="G22" s="6" t="s">
        <v>29</v>
      </c>
      <c r="H22" s="6" t="s">
        <v>41</v>
      </c>
      <c r="I22" s="7" t="s">
        <v>554</v>
      </c>
      <c r="J22" s="6" t="s">
        <v>32</v>
      </c>
      <c r="K22" s="6" t="s">
        <v>33</v>
      </c>
      <c r="L22" s="8">
        <v>46142</v>
      </c>
      <c r="M22" s="8">
        <v>46068</v>
      </c>
      <c r="N22" s="6" t="s">
        <v>115</v>
      </c>
      <c r="O22" s="9" t="str">
        <f t="shared" ca="1" si="0"/>
        <v>Amber</v>
      </c>
      <c r="P22" s="7" t="s">
        <v>555</v>
      </c>
      <c r="Q22" s="6" t="s">
        <v>556</v>
      </c>
    </row>
    <row r="23" spans="1:17" ht="58" x14ac:dyDescent="0.35">
      <c r="A23" s="6" t="s">
        <v>557</v>
      </c>
      <c r="B23" s="7" t="s">
        <v>558</v>
      </c>
      <c r="C23" s="7" t="s">
        <v>559</v>
      </c>
      <c r="D23" s="6" t="s">
        <v>560</v>
      </c>
      <c r="E23" s="6" t="s">
        <v>27</v>
      </c>
      <c r="F23" s="6" t="s">
        <v>113</v>
      </c>
      <c r="G23" s="6" t="s">
        <v>29</v>
      </c>
      <c r="H23" s="6" t="s">
        <v>41</v>
      </c>
      <c r="I23" s="7" t="s">
        <v>561</v>
      </c>
      <c r="J23" s="6" t="s">
        <v>43</v>
      </c>
      <c r="K23" s="6" t="s">
        <v>33</v>
      </c>
      <c r="L23" s="8">
        <v>46112</v>
      </c>
      <c r="M23" s="8">
        <v>46067</v>
      </c>
      <c r="N23" s="6" t="s">
        <v>115</v>
      </c>
      <c r="O23" s="9" t="str">
        <f t="shared" ca="1" si="0"/>
        <v>Amber</v>
      </c>
      <c r="P23" s="7" t="s">
        <v>562</v>
      </c>
      <c r="Q23" s="6" t="s">
        <v>563</v>
      </c>
    </row>
    <row r="24" spans="1:17" ht="58" x14ac:dyDescent="0.35">
      <c r="A24" s="6" t="s">
        <v>564</v>
      </c>
      <c r="B24" s="7" t="s">
        <v>565</v>
      </c>
      <c r="C24" s="7" t="s">
        <v>566</v>
      </c>
      <c r="D24" s="6" t="s">
        <v>567</v>
      </c>
      <c r="E24" s="6" t="s">
        <v>27</v>
      </c>
      <c r="F24" s="6" t="s">
        <v>113</v>
      </c>
      <c r="G24" s="6" t="s">
        <v>29</v>
      </c>
      <c r="H24" s="6" t="s">
        <v>30</v>
      </c>
      <c r="I24" s="7" t="s">
        <v>568</v>
      </c>
      <c r="J24" s="6" t="s">
        <v>32</v>
      </c>
      <c r="K24" s="6" t="s">
        <v>33</v>
      </c>
      <c r="L24" s="8">
        <v>46142</v>
      </c>
      <c r="M24" s="8">
        <v>46066</v>
      </c>
      <c r="N24" s="6" t="s">
        <v>115</v>
      </c>
      <c r="O24" s="9" t="str">
        <f t="shared" ca="1" si="0"/>
        <v>Amber</v>
      </c>
      <c r="P24" s="7" t="s">
        <v>569</v>
      </c>
      <c r="Q24" s="6" t="s">
        <v>570</v>
      </c>
    </row>
    <row r="25" spans="1:17" ht="58" x14ac:dyDescent="0.35">
      <c r="A25" s="6" t="s">
        <v>571</v>
      </c>
      <c r="B25" s="7" t="s">
        <v>572</v>
      </c>
      <c r="C25" s="7" t="s">
        <v>573</v>
      </c>
      <c r="D25" s="6" t="s">
        <v>574</v>
      </c>
      <c r="E25" s="6" t="s">
        <v>27</v>
      </c>
      <c r="F25" s="6" t="s">
        <v>145</v>
      </c>
      <c r="G25" s="6" t="s">
        <v>177</v>
      </c>
      <c r="H25" s="6" t="s">
        <v>41</v>
      </c>
      <c r="I25" s="7" t="s">
        <v>575</v>
      </c>
      <c r="J25" s="6" t="s">
        <v>90</v>
      </c>
      <c r="K25" s="6" t="s">
        <v>33</v>
      </c>
      <c r="L25" s="8">
        <v>46127</v>
      </c>
      <c r="M25" s="8">
        <v>46065</v>
      </c>
      <c r="N25" s="6" t="s">
        <v>115</v>
      </c>
      <c r="O25" s="9" t="str">
        <f t="shared" ca="1" si="0"/>
        <v>Amber</v>
      </c>
      <c r="P25" s="7" t="s">
        <v>576</v>
      </c>
      <c r="Q25" s="6" t="s">
        <v>577</v>
      </c>
    </row>
    <row r="26" spans="1:17" ht="58" x14ac:dyDescent="0.35">
      <c r="A26" s="6" t="s">
        <v>578</v>
      </c>
      <c r="B26" s="7" t="s">
        <v>579</v>
      </c>
      <c r="C26" s="7" t="s">
        <v>580</v>
      </c>
      <c r="D26" s="6" t="s">
        <v>581</v>
      </c>
      <c r="E26" s="6" t="s">
        <v>27</v>
      </c>
      <c r="F26" s="6" t="s">
        <v>582</v>
      </c>
      <c r="G26" s="6" t="s">
        <v>81</v>
      </c>
      <c r="H26" s="6" t="s">
        <v>41</v>
      </c>
      <c r="I26" s="7" t="s">
        <v>583</v>
      </c>
      <c r="J26" s="6" t="s">
        <v>90</v>
      </c>
      <c r="K26" s="6" t="s">
        <v>33</v>
      </c>
      <c r="L26" s="8">
        <v>46109</v>
      </c>
      <c r="M26" s="8">
        <v>46073</v>
      </c>
      <c r="N26" s="6" t="s">
        <v>163</v>
      </c>
      <c r="O26" s="9" t="str">
        <f t="shared" ca="1" si="0"/>
        <v>Amber</v>
      </c>
      <c r="P26" s="7" t="s">
        <v>164</v>
      </c>
      <c r="Q26" s="6" t="s">
        <v>584</v>
      </c>
    </row>
    <row r="27" spans="1:17" ht="58" x14ac:dyDescent="0.35">
      <c r="A27" s="6" t="s">
        <v>585</v>
      </c>
      <c r="B27" s="7" t="s">
        <v>586</v>
      </c>
      <c r="C27" s="7" t="s">
        <v>587</v>
      </c>
      <c r="D27" s="6" t="s">
        <v>588</v>
      </c>
      <c r="E27" s="6" t="s">
        <v>27</v>
      </c>
      <c r="F27" s="6" t="s">
        <v>231</v>
      </c>
      <c r="G27" s="6" t="s">
        <v>81</v>
      </c>
      <c r="H27" s="6" t="s">
        <v>65</v>
      </c>
      <c r="I27" s="7" t="s">
        <v>589</v>
      </c>
      <c r="J27" s="6" t="s">
        <v>147</v>
      </c>
      <c r="K27" s="6" t="s">
        <v>590</v>
      </c>
      <c r="L27" s="8">
        <v>46190</v>
      </c>
      <c r="M27" s="8">
        <v>46072</v>
      </c>
      <c r="N27" s="6" t="s">
        <v>163</v>
      </c>
      <c r="O27" s="9" t="str">
        <f t="shared" ca="1" si="0"/>
        <v>Amber</v>
      </c>
      <c r="P27" s="7" t="s">
        <v>207</v>
      </c>
      <c r="Q27" s="6" t="s">
        <v>591</v>
      </c>
    </row>
    <row r="28" spans="1:17" ht="58" x14ac:dyDescent="0.35">
      <c r="A28" s="6" t="s">
        <v>592</v>
      </c>
      <c r="B28" s="7" t="s">
        <v>593</v>
      </c>
      <c r="C28" s="7" t="s">
        <v>594</v>
      </c>
      <c r="D28" s="6" t="s">
        <v>595</v>
      </c>
      <c r="E28" s="6" t="s">
        <v>27</v>
      </c>
      <c r="F28" s="6" t="s">
        <v>596</v>
      </c>
      <c r="G28" s="6" t="s">
        <v>29</v>
      </c>
      <c r="H28" s="6" t="s">
        <v>41</v>
      </c>
      <c r="I28" s="7" t="s">
        <v>597</v>
      </c>
      <c r="J28" s="6" t="s">
        <v>32</v>
      </c>
      <c r="K28" s="6" t="s">
        <v>33</v>
      </c>
      <c r="L28" s="8">
        <v>46118</v>
      </c>
      <c r="M28" s="8">
        <v>46071</v>
      </c>
      <c r="N28" s="6" t="s">
        <v>163</v>
      </c>
      <c r="O28" s="9" t="str">
        <f t="shared" ca="1" si="0"/>
        <v>Amber</v>
      </c>
      <c r="P28" s="7" t="s">
        <v>193</v>
      </c>
      <c r="Q28" s="6" t="s">
        <v>598</v>
      </c>
    </row>
    <row r="29" spans="1:17" ht="58" x14ac:dyDescent="0.35">
      <c r="A29" s="6" t="s">
        <v>599</v>
      </c>
      <c r="B29" s="7" t="s">
        <v>600</v>
      </c>
      <c r="C29" s="7" t="s">
        <v>601</v>
      </c>
      <c r="D29" s="6" t="s">
        <v>602</v>
      </c>
      <c r="E29" s="6" t="s">
        <v>27</v>
      </c>
      <c r="F29" s="6" t="s">
        <v>28</v>
      </c>
      <c r="G29" s="6" t="s">
        <v>177</v>
      </c>
      <c r="H29" s="6" t="s">
        <v>65</v>
      </c>
      <c r="I29" s="7" t="s">
        <v>603</v>
      </c>
      <c r="J29" s="6" t="s">
        <v>43</v>
      </c>
      <c r="K29" s="6" t="s">
        <v>33</v>
      </c>
      <c r="L29" s="8">
        <v>46100</v>
      </c>
      <c r="M29" s="8">
        <v>46077</v>
      </c>
      <c r="N29" s="6" t="s">
        <v>163</v>
      </c>
      <c r="O29" s="9" t="str">
        <f t="shared" ca="1" si="0"/>
        <v>Amber</v>
      </c>
      <c r="P29" s="7" t="s">
        <v>185</v>
      </c>
      <c r="Q29" s="6" t="s">
        <v>604</v>
      </c>
    </row>
    <row r="30" spans="1:17" ht="58" x14ac:dyDescent="0.35">
      <c r="A30" s="6" t="s">
        <v>605</v>
      </c>
      <c r="B30" s="7" t="s">
        <v>606</v>
      </c>
      <c r="C30" s="7" t="s">
        <v>607</v>
      </c>
      <c r="D30" s="6" t="s">
        <v>608</v>
      </c>
      <c r="E30" s="6" t="s">
        <v>27</v>
      </c>
      <c r="F30" s="6" t="s">
        <v>64</v>
      </c>
      <c r="G30" s="6" t="s">
        <v>177</v>
      </c>
      <c r="H30" s="6" t="s">
        <v>65</v>
      </c>
      <c r="I30" s="7" t="s">
        <v>609</v>
      </c>
      <c r="J30" s="6" t="s">
        <v>90</v>
      </c>
      <c r="K30" s="6" t="s">
        <v>67</v>
      </c>
      <c r="L30" s="8">
        <v>46109</v>
      </c>
      <c r="M30" s="8">
        <v>46076</v>
      </c>
      <c r="N30" s="6" t="s">
        <v>163</v>
      </c>
      <c r="O30" s="9" t="str">
        <f t="shared" ca="1" si="0"/>
        <v>Amber</v>
      </c>
      <c r="P30" s="7" t="s">
        <v>164</v>
      </c>
      <c r="Q30" s="6" t="s">
        <v>610</v>
      </c>
    </row>
    <row r="31" spans="1:17" ht="58" x14ac:dyDescent="0.35">
      <c r="A31" s="6" t="s">
        <v>611</v>
      </c>
      <c r="B31" s="7" t="s">
        <v>612</v>
      </c>
      <c r="C31" s="7" t="s">
        <v>613</v>
      </c>
      <c r="D31" s="6" t="s">
        <v>614</v>
      </c>
      <c r="E31" s="6" t="s">
        <v>27</v>
      </c>
      <c r="F31" s="6" t="s">
        <v>28</v>
      </c>
      <c r="G31" s="6" t="s">
        <v>81</v>
      </c>
      <c r="H31" s="6" t="s">
        <v>41</v>
      </c>
      <c r="I31" s="7" t="s">
        <v>615</v>
      </c>
      <c r="J31" s="6" t="s">
        <v>43</v>
      </c>
      <c r="K31" s="6" t="s">
        <v>33</v>
      </c>
      <c r="L31" s="8">
        <v>46100</v>
      </c>
      <c r="M31" s="8">
        <v>46075</v>
      </c>
      <c r="N31" s="6" t="s">
        <v>163</v>
      </c>
      <c r="O31" s="9" t="str">
        <f t="shared" ca="1" si="0"/>
        <v>Amber</v>
      </c>
      <c r="P31" s="7" t="s">
        <v>185</v>
      </c>
      <c r="Q31" s="6" t="s">
        <v>616</v>
      </c>
    </row>
    <row r="32" spans="1:17" ht="58" x14ac:dyDescent="0.35">
      <c r="A32" s="6" t="s">
        <v>617</v>
      </c>
      <c r="B32" s="7" t="s">
        <v>618</v>
      </c>
      <c r="C32" s="7" t="s">
        <v>619</v>
      </c>
      <c r="D32" s="6" t="s">
        <v>620</v>
      </c>
      <c r="E32" s="6" t="s">
        <v>27</v>
      </c>
      <c r="F32" s="6" t="s">
        <v>137</v>
      </c>
      <c r="G32" s="6" t="s">
        <v>81</v>
      </c>
      <c r="H32" s="6" t="s">
        <v>41</v>
      </c>
      <c r="I32" s="7" t="s">
        <v>621</v>
      </c>
      <c r="J32" s="6" t="s">
        <v>50</v>
      </c>
      <c r="K32" s="6" t="s">
        <v>33</v>
      </c>
      <c r="L32" s="8">
        <v>46097</v>
      </c>
      <c r="M32" s="8">
        <v>46074</v>
      </c>
      <c r="N32" s="6" t="s">
        <v>163</v>
      </c>
      <c r="O32" s="9" t="str">
        <f t="shared" ca="1" si="0"/>
        <v>Amber</v>
      </c>
      <c r="P32" s="7" t="s">
        <v>622</v>
      </c>
      <c r="Q32" s="6" t="s">
        <v>623</v>
      </c>
    </row>
    <row r="33" spans="1:17" ht="58" x14ac:dyDescent="0.35">
      <c r="A33" s="6" t="s">
        <v>624</v>
      </c>
      <c r="B33" s="7" t="s">
        <v>625</v>
      </c>
      <c r="C33" s="7" t="s">
        <v>626</v>
      </c>
      <c r="D33" s="6" t="s">
        <v>352</v>
      </c>
      <c r="E33" s="6" t="s">
        <v>27</v>
      </c>
      <c r="F33" s="6" t="s">
        <v>518</v>
      </c>
      <c r="G33" s="6" t="s">
        <v>177</v>
      </c>
      <c r="H33" s="6" t="s">
        <v>65</v>
      </c>
      <c r="I33" s="7" t="s">
        <v>627</v>
      </c>
      <c r="J33" s="6" t="s">
        <v>147</v>
      </c>
      <c r="K33" s="6" t="s">
        <v>33</v>
      </c>
      <c r="L33" s="8">
        <v>46226</v>
      </c>
      <c r="M33" s="8"/>
      <c r="N33" s="6" t="s">
        <v>214</v>
      </c>
      <c r="O33" s="9" t="str">
        <f t="shared" ca="1" si="0"/>
        <v>Amber</v>
      </c>
      <c r="P33" s="7" t="s">
        <v>215</v>
      </c>
      <c r="Q33" s="6"/>
    </row>
    <row r="34" spans="1:17" ht="58" x14ac:dyDescent="0.35">
      <c r="A34" s="6" t="s">
        <v>628</v>
      </c>
      <c r="B34" s="7" t="s">
        <v>629</v>
      </c>
      <c r="C34" s="7" t="s">
        <v>630</v>
      </c>
      <c r="D34" s="6" t="s">
        <v>631</v>
      </c>
      <c r="E34" s="6" t="s">
        <v>27</v>
      </c>
      <c r="F34" s="6" t="s">
        <v>518</v>
      </c>
      <c r="G34" s="6" t="s">
        <v>29</v>
      </c>
      <c r="H34" s="6" t="s">
        <v>65</v>
      </c>
      <c r="I34" s="7" t="s">
        <v>632</v>
      </c>
      <c r="J34" s="6" t="s">
        <v>221</v>
      </c>
      <c r="K34" s="6" t="s">
        <v>67</v>
      </c>
      <c r="L34" s="8">
        <v>46118</v>
      </c>
      <c r="M34" s="8"/>
      <c r="N34" s="6" t="s">
        <v>214</v>
      </c>
      <c r="O34" s="9" t="str">
        <f t="shared" ca="1" si="0"/>
        <v>Amber</v>
      </c>
      <c r="P34" s="7" t="s">
        <v>215</v>
      </c>
      <c r="Q34" s="6"/>
    </row>
    <row r="35" spans="1:17" ht="58" x14ac:dyDescent="0.35">
      <c r="A35" s="6" t="s">
        <v>633</v>
      </c>
      <c r="B35" s="7" t="s">
        <v>634</v>
      </c>
      <c r="C35" s="7" t="s">
        <v>635</v>
      </c>
      <c r="D35" s="6" t="s">
        <v>636</v>
      </c>
      <c r="E35" s="6" t="s">
        <v>27</v>
      </c>
      <c r="F35" s="6" t="s">
        <v>113</v>
      </c>
      <c r="G35" s="6" t="s">
        <v>177</v>
      </c>
      <c r="H35" s="6" t="s">
        <v>41</v>
      </c>
      <c r="I35" s="7" t="s">
        <v>637</v>
      </c>
      <c r="J35" s="6" t="s">
        <v>43</v>
      </c>
      <c r="K35" s="6" t="s">
        <v>33</v>
      </c>
      <c r="L35" s="8">
        <v>46068</v>
      </c>
      <c r="M35" s="8"/>
      <c r="N35" s="6" t="s">
        <v>214</v>
      </c>
      <c r="O35" s="9" t="str">
        <f t="shared" ca="1" si="0"/>
        <v>Red</v>
      </c>
      <c r="P35" s="7" t="s">
        <v>215</v>
      </c>
      <c r="Q35" s="6"/>
    </row>
    <row r="36" spans="1:17" ht="72.5" x14ac:dyDescent="0.35">
      <c r="A36" s="6" t="s">
        <v>638</v>
      </c>
      <c r="B36" s="7" t="s">
        <v>639</v>
      </c>
      <c r="C36" s="7" t="s">
        <v>640</v>
      </c>
      <c r="D36" s="6" t="s">
        <v>588</v>
      </c>
      <c r="E36" s="6" t="s">
        <v>27</v>
      </c>
      <c r="F36" s="6" t="s">
        <v>231</v>
      </c>
      <c r="G36" s="6" t="s">
        <v>29</v>
      </c>
      <c r="H36" s="6" t="s">
        <v>41</v>
      </c>
      <c r="I36" s="7" t="s">
        <v>641</v>
      </c>
      <c r="J36" s="6" t="s">
        <v>147</v>
      </c>
      <c r="K36" s="6" t="s">
        <v>590</v>
      </c>
      <c r="L36" s="8">
        <v>46061</v>
      </c>
      <c r="M36" s="8">
        <v>46059</v>
      </c>
      <c r="N36" s="6" t="s">
        <v>245</v>
      </c>
      <c r="O36" s="9" t="str">
        <f t="shared" ca="1" si="0"/>
        <v>Red</v>
      </c>
      <c r="P36" s="7" t="s">
        <v>246</v>
      </c>
      <c r="Q36" s="6" t="s">
        <v>642</v>
      </c>
    </row>
    <row r="37" spans="1:17" ht="72.5" x14ac:dyDescent="0.35">
      <c r="A37" s="6" t="s">
        <v>643</v>
      </c>
      <c r="B37" s="7" t="s">
        <v>644</v>
      </c>
      <c r="C37" s="7" t="s">
        <v>645</v>
      </c>
      <c r="D37" s="6" t="s">
        <v>646</v>
      </c>
      <c r="E37" s="6" t="s">
        <v>27</v>
      </c>
      <c r="F37" s="6" t="s">
        <v>28</v>
      </c>
      <c r="G37" s="6" t="s">
        <v>81</v>
      </c>
      <c r="H37" s="6" t="s">
        <v>41</v>
      </c>
      <c r="I37" s="7" t="s">
        <v>647</v>
      </c>
      <c r="J37" s="6" t="s">
        <v>221</v>
      </c>
      <c r="K37" s="6" t="s">
        <v>67</v>
      </c>
      <c r="L37" s="8">
        <v>46061</v>
      </c>
      <c r="M37" s="8">
        <v>46058</v>
      </c>
      <c r="N37" s="6" t="s">
        <v>245</v>
      </c>
      <c r="O37" s="9" t="str">
        <f t="shared" ca="1" si="0"/>
        <v>Red</v>
      </c>
      <c r="P37" s="7" t="s">
        <v>246</v>
      </c>
      <c r="Q37" s="6" t="s">
        <v>648</v>
      </c>
    </row>
    <row r="38" spans="1:17" x14ac:dyDescent="0.35">
      <c r="A38" s="6"/>
      <c r="B38" s="7"/>
      <c r="C38" s="7"/>
      <c r="D38" s="6"/>
      <c r="E38" s="6"/>
      <c r="F38" s="6"/>
      <c r="G38" s="6"/>
      <c r="H38" s="6"/>
      <c r="I38" s="7"/>
      <c r="J38" s="6"/>
      <c r="K38" s="6"/>
      <c r="L38" s="8"/>
      <c r="M38" s="8"/>
      <c r="N38" s="6"/>
      <c r="O38" s="9" t="str">
        <f t="shared" ca="1" si="0"/>
        <v>Amber</v>
      </c>
      <c r="P38" s="7"/>
      <c r="Q38" s="6"/>
    </row>
    <row r="39" spans="1:17" x14ac:dyDescent="0.35">
      <c r="A39" s="6"/>
      <c r="B39" s="7"/>
      <c r="C39" s="7"/>
      <c r="D39" s="6"/>
      <c r="E39" s="6"/>
      <c r="F39" s="6"/>
      <c r="G39" s="6"/>
      <c r="H39" s="6"/>
      <c r="I39" s="7"/>
      <c r="J39" s="6"/>
      <c r="K39" s="6"/>
      <c r="L39" s="8"/>
      <c r="M39" s="8"/>
      <c r="N39" s="6"/>
      <c r="O39" s="9" t="str">
        <f t="shared" ca="1" si="0"/>
        <v>Amber</v>
      </c>
      <c r="P39" s="7"/>
      <c r="Q39" s="6"/>
    </row>
    <row r="40" spans="1:17" x14ac:dyDescent="0.35">
      <c r="A40" s="6"/>
      <c r="B40" s="7"/>
      <c r="C40" s="7"/>
      <c r="D40" s="6"/>
      <c r="E40" s="6"/>
      <c r="F40" s="6"/>
      <c r="G40" s="6"/>
      <c r="H40" s="6"/>
      <c r="I40" s="7"/>
      <c r="J40" s="6"/>
      <c r="K40" s="6"/>
      <c r="L40" s="8"/>
      <c r="M40" s="8"/>
      <c r="N40" s="6"/>
      <c r="O40" s="9" t="str">
        <f t="shared" ref="O40:O71" ca="1" si="1">IF($N40="Implemented","Green",IF($N40="Not Applicable","Grey",IF(AND($L40&lt;&gt;"",$L40&lt;TODAY()),"Red",IF($N40="Blocked","Red",IF($N40="In Progress","Amber",IF($N40="Not Started","Amber","Amber"))))))</f>
        <v>Amber</v>
      </c>
      <c r="P40" s="7"/>
      <c r="Q40" s="6"/>
    </row>
    <row r="41" spans="1:17" x14ac:dyDescent="0.35">
      <c r="A41" s="6"/>
      <c r="B41" s="7"/>
      <c r="C41" s="7"/>
      <c r="D41" s="6"/>
      <c r="E41" s="6"/>
      <c r="F41" s="6"/>
      <c r="G41" s="6"/>
      <c r="H41" s="6"/>
      <c r="I41" s="7"/>
      <c r="J41" s="6"/>
      <c r="K41" s="6"/>
      <c r="L41" s="8"/>
      <c r="M41" s="8"/>
      <c r="N41" s="6"/>
      <c r="O41" s="9" t="str">
        <f t="shared" ca="1" si="1"/>
        <v>Amber</v>
      </c>
      <c r="P41" s="7"/>
      <c r="Q41" s="6"/>
    </row>
    <row r="42" spans="1:17" x14ac:dyDescent="0.35">
      <c r="A42" s="6"/>
      <c r="B42" s="7"/>
      <c r="C42" s="7"/>
      <c r="D42" s="6"/>
      <c r="E42" s="6"/>
      <c r="F42" s="6"/>
      <c r="G42" s="6"/>
      <c r="H42" s="6"/>
      <c r="I42" s="7"/>
      <c r="J42" s="6"/>
      <c r="K42" s="6"/>
      <c r="L42" s="8"/>
      <c r="M42" s="8"/>
      <c r="N42" s="6"/>
      <c r="O42" s="9" t="str">
        <f t="shared" ca="1" si="1"/>
        <v>Amber</v>
      </c>
      <c r="P42" s="7"/>
      <c r="Q42" s="6"/>
    </row>
    <row r="43" spans="1:17" x14ac:dyDescent="0.35">
      <c r="A43" s="6"/>
      <c r="B43" s="7"/>
      <c r="C43" s="7"/>
      <c r="D43" s="6"/>
      <c r="E43" s="6"/>
      <c r="F43" s="6"/>
      <c r="G43" s="6"/>
      <c r="H43" s="6"/>
      <c r="I43" s="7"/>
      <c r="J43" s="6"/>
      <c r="K43" s="6"/>
      <c r="L43" s="8"/>
      <c r="M43" s="8"/>
      <c r="N43" s="6"/>
      <c r="O43" s="9" t="str">
        <f t="shared" ca="1" si="1"/>
        <v>Amber</v>
      </c>
      <c r="P43" s="7"/>
      <c r="Q43" s="6"/>
    </row>
    <row r="44" spans="1:17" x14ac:dyDescent="0.35">
      <c r="A44" s="6"/>
      <c r="B44" s="7"/>
      <c r="C44" s="7"/>
      <c r="D44" s="6"/>
      <c r="E44" s="6"/>
      <c r="F44" s="6"/>
      <c r="G44" s="6"/>
      <c r="H44" s="6"/>
      <c r="I44" s="7"/>
      <c r="J44" s="6"/>
      <c r="K44" s="6"/>
      <c r="L44" s="8"/>
      <c r="M44" s="8"/>
      <c r="N44" s="6"/>
      <c r="O44" s="9" t="str">
        <f t="shared" ca="1" si="1"/>
        <v>Amber</v>
      </c>
      <c r="P44" s="7"/>
      <c r="Q44" s="6"/>
    </row>
    <row r="45" spans="1:17" x14ac:dyDescent="0.35">
      <c r="A45" s="6"/>
      <c r="B45" s="7"/>
      <c r="C45" s="7"/>
      <c r="D45" s="6"/>
      <c r="E45" s="6"/>
      <c r="F45" s="6"/>
      <c r="G45" s="6"/>
      <c r="H45" s="6"/>
      <c r="I45" s="7"/>
      <c r="J45" s="6"/>
      <c r="K45" s="6"/>
      <c r="L45" s="8"/>
      <c r="M45" s="8"/>
      <c r="N45" s="6"/>
      <c r="O45" s="9" t="str">
        <f t="shared" ca="1" si="1"/>
        <v>Amber</v>
      </c>
      <c r="P45" s="7"/>
      <c r="Q45" s="6"/>
    </row>
    <row r="46" spans="1:17" x14ac:dyDescent="0.35">
      <c r="A46" s="6"/>
      <c r="B46" s="7"/>
      <c r="C46" s="7"/>
      <c r="D46" s="6"/>
      <c r="E46" s="6"/>
      <c r="F46" s="6"/>
      <c r="G46" s="6"/>
      <c r="H46" s="6"/>
      <c r="I46" s="7"/>
      <c r="J46" s="6"/>
      <c r="K46" s="6"/>
      <c r="L46" s="8"/>
      <c r="M46" s="8"/>
      <c r="N46" s="6"/>
      <c r="O46" s="9" t="str">
        <f t="shared" ca="1" si="1"/>
        <v>Amber</v>
      </c>
      <c r="P46" s="7"/>
      <c r="Q46" s="6"/>
    </row>
    <row r="47" spans="1:17" x14ac:dyDescent="0.35">
      <c r="A47" s="6"/>
      <c r="B47" s="7"/>
      <c r="C47" s="7"/>
      <c r="D47" s="6"/>
      <c r="E47" s="6"/>
      <c r="F47" s="6"/>
      <c r="G47" s="6"/>
      <c r="H47" s="6"/>
      <c r="I47" s="7"/>
      <c r="J47" s="6"/>
      <c r="K47" s="6"/>
      <c r="L47" s="8"/>
      <c r="M47" s="8"/>
      <c r="N47" s="6"/>
      <c r="O47" s="9" t="str">
        <f t="shared" ca="1" si="1"/>
        <v>Amber</v>
      </c>
      <c r="P47" s="7"/>
      <c r="Q47" s="6"/>
    </row>
    <row r="48" spans="1:17" x14ac:dyDescent="0.35">
      <c r="A48" s="6"/>
      <c r="B48" s="7"/>
      <c r="C48" s="7"/>
      <c r="D48" s="6"/>
      <c r="E48" s="6"/>
      <c r="F48" s="6"/>
      <c r="G48" s="6"/>
      <c r="H48" s="6"/>
      <c r="I48" s="7"/>
      <c r="J48" s="6"/>
      <c r="K48" s="6"/>
      <c r="L48" s="8"/>
      <c r="M48" s="8"/>
      <c r="N48" s="6"/>
      <c r="O48" s="9" t="str">
        <f t="shared" ca="1" si="1"/>
        <v>Amber</v>
      </c>
      <c r="P48" s="7"/>
      <c r="Q48" s="6"/>
    </row>
    <row r="49" spans="1:17" x14ac:dyDescent="0.35">
      <c r="A49" s="6"/>
      <c r="B49" s="7"/>
      <c r="C49" s="7"/>
      <c r="D49" s="6"/>
      <c r="E49" s="6"/>
      <c r="F49" s="6"/>
      <c r="G49" s="6"/>
      <c r="H49" s="6"/>
      <c r="I49" s="7"/>
      <c r="J49" s="6"/>
      <c r="K49" s="6"/>
      <c r="L49" s="8"/>
      <c r="M49" s="8"/>
      <c r="N49" s="6"/>
      <c r="O49" s="9" t="str">
        <f t="shared" ca="1" si="1"/>
        <v>Amber</v>
      </c>
      <c r="P49" s="7"/>
      <c r="Q49" s="6"/>
    </row>
    <row r="50" spans="1:17" x14ac:dyDescent="0.35">
      <c r="A50" s="6"/>
      <c r="B50" s="7"/>
      <c r="C50" s="7"/>
      <c r="D50" s="6"/>
      <c r="E50" s="6"/>
      <c r="F50" s="6"/>
      <c r="G50" s="6"/>
      <c r="H50" s="6"/>
      <c r="I50" s="7"/>
      <c r="J50" s="6"/>
      <c r="K50" s="6"/>
      <c r="L50" s="8"/>
      <c r="M50" s="8"/>
      <c r="N50" s="6"/>
      <c r="O50" s="9" t="str">
        <f t="shared" ca="1" si="1"/>
        <v>Amber</v>
      </c>
      <c r="P50" s="7"/>
      <c r="Q50" s="6"/>
    </row>
    <row r="51" spans="1:17" x14ac:dyDescent="0.35">
      <c r="A51" s="6"/>
      <c r="B51" s="7"/>
      <c r="C51" s="7"/>
      <c r="D51" s="6"/>
      <c r="E51" s="6"/>
      <c r="F51" s="6"/>
      <c r="G51" s="6"/>
      <c r="H51" s="6"/>
      <c r="I51" s="7"/>
      <c r="J51" s="6"/>
      <c r="K51" s="6"/>
      <c r="L51" s="8"/>
      <c r="M51" s="8"/>
      <c r="N51" s="6"/>
      <c r="O51" s="9" t="str">
        <f t="shared" ca="1" si="1"/>
        <v>Amber</v>
      </c>
      <c r="P51" s="7"/>
      <c r="Q51" s="6"/>
    </row>
    <row r="52" spans="1:17" x14ac:dyDescent="0.35">
      <c r="A52" s="6"/>
      <c r="B52" s="7"/>
      <c r="C52" s="7"/>
      <c r="D52" s="6"/>
      <c r="E52" s="6"/>
      <c r="F52" s="6"/>
      <c r="G52" s="6"/>
      <c r="H52" s="6"/>
      <c r="I52" s="7"/>
      <c r="J52" s="6"/>
      <c r="K52" s="6"/>
      <c r="L52" s="8"/>
      <c r="M52" s="8"/>
      <c r="N52" s="6"/>
      <c r="O52" s="9" t="str">
        <f t="shared" ca="1" si="1"/>
        <v>Amber</v>
      </c>
      <c r="P52" s="7"/>
      <c r="Q52" s="6"/>
    </row>
    <row r="53" spans="1:17" x14ac:dyDescent="0.35">
      <c r="A53" s="6"/>
      <c r="B53" s="7"/>
      <c r="C53" s="7"/>
      <c r="D53" s="6"/>
      <c r="E53" s="6"/>
      <c r="F53" s="6"/>
      <c r="G53" s="6"/>
      <c r="H53" s="6"/>
      <c r="I53" s="7"/>
      <c r="J53" s="6"/>
      <c r="K53" s="6"/>
      <c r="L53" s="8"/>
      <c r="M53" s="8"/>
      <c r="N53" s="6"/>
      <c r="O53" s="9" t="str">
        <f t="shared" ca="1" si="1"/>
        <v>Amber</v>
      </c>
      <c r="P53" s="7"/>
      <c r="Q53" s="6"/>
    </row>
    <row r="54" spans="1:17" x14ac:dyDescent="0.35">
      <c r="A54" s="6"/>
      <c r="B54" s="7"/>
      <c r="C54" s="7"/>
      <c r="D54" s="6"/>
      <c r="E54" s="6"/>
      <c r="F54" s="6"/>
      <c r="G54" s="6"/>
      <c r="H54" s="6"/>
      <c r="I54" s="7"/>
      <c r="J54" s="6"/>
      <c r="K54" s="6"/>
      <c r="L54" s="8"/>
      <c r="M54" s="8"/>
      <c r="N54" s="6"/>
      <c r="O54" s="9" t="str">
        <f t="shared" ca="1" si="1"/>
        <v>Amber</v>
      </c>
      <c r="P54" s="7"/>
      <c r="Q54" s="6"/>
    </row>
    <row r="55" spans="1:17" x14ac:dyDescent="0.35">
      <c r="A55" s="6"/>
      <c r="B55" s="7"/>
      <c r="C55" s="7"/>
      <c r="D55" s="6"/>
      <c r="E55" s="6"/>
      <c r="F55" s="6"/>
      <c r="G55" s="6"/>
      <c r="H55" s="6"/>
      <c r="I55" s="7"/>
      <c r="J55" s="6"/>
      <c r="K55" s="6"/>
      <c r="L55" s="8"/>
      <c r="M55" s="8"/>
      <c r="N55" s="6"/>
      <c r="O55" s="9" t="str">
        <f t="shared" ca="1" si="1"/>
        <v>Amber</v>
      </c>
      <c r="P55" s="7"/>
      <c r="Q55" s="6"/>
    </row>
    <row r="56" spans="1:17" x14ac:dyDescent="0.35">
      <c r="A56" s="6"/>
      <c r="B56" s="7"/>
      <c r="C56" s="7"/>
      <c r="D56" s="6"/>
      <c r="E56" s="6"/>
      <c r="F56" s="6"/>
      <c r="G56" s="6"/>
      <c r="H56" s="6"/>
      <c r="I56" s="7"/>
      <c r="J56" s="6"/>
      <c r="K56" s="6"/>
      <c r="L56" s="8"/>
      <c r="M56" s="8"/>
      <c r="N56" s="6"/>
      <c r="O56" s="9" t="str">
        <f t="shared" ca="1" si="1"/>
        <v>Amber</v>
      </c>
      <c r="P56" s="7"/>
      <c r="Q56" s="6"/>
    </row>
    <row r="57" spans="1:17" x14ac:dyDescent="0.35">
      <c r="A57" s="6"/>
      <c r="B57" s="7"/>
      <c r="C57" s="7"/>
      <c r="D57" s="6"/>
      <c r="E57" s="6"/>
      <c r="F57" s="6"/>
      <c r="G57" s="6"/>
      <c r="H57" s="6"/>
      <c r="I57" s="7"/>
      <c r="J57" s="6"/>
      <c r="K57" s="6"/>
      <c r="L57" s="8"/>
      <c r="M57" s="8"/>
      <c r="N57" s="6"/>
      <c r="O57" s="9" t="str">
        <f t="shared" ca="1" si="1"/>
        <v>Amber</v>
      </c>
      <c r="P57" s="7"/>
      <c r="Q57" s="6"/>
    </row>
    <row r="58" spans="1:17" x14ac:dyDescent="0.35">
      <c r="A58" s="6"/>
      <c r="B58" s="7"/>
      <c r="C58" s="7"/>
      <c r="D58" s="6"/>
      <c r="E58" s="6"/>
      <c r="F58" s="6"/>
      <c r="G58" s="6"/>
      <c r="H58" s="6"/>
      <c r="I58" s="7"/>
      <c r="J58" s="6"/>
      <c r="K58" s="6"/>
      <c r="L58" s="8"/>
      <c r="M58" s="8"/>
      <c r="N58" s="6"/>
      <c r="O58" s="9" t="str">
        <f t="shared" ca="1" si="1"/>
        <v>Amber</v>
      </c>
      <c r="P58" s="7"/>
      <c r="Q58" s="6"/>
    </row>
    <row r="59" spans="1:17" x14ac:dyDescent="0.35">
      <c r="A59" s="6"/>
      <c r="B59" s="7"/>
      <c r="C59" s="7"/>
      <c r="D59" s="6"/>
      <c r="E59" s="6"/>
      <c r="F59" s="6"/>
      <c r="G59" s="6"/>
      <c r="H59" s="6"/>
      <c r="I59" s="7"/>
      <c r="J59" s="6"/>
      <c r="K59" s="6"/>
      <c r="L59" s="8"/>
      <c r="M59" s="8"/>
      <c r="N59" s="6"/>
      <c r="O59" s="9" t="str">
        <f t="shared" ca="1" si="1"/>
        <v>Amber</v>
      </c>
      <c r="P59" s="7"/>
      <c r="Q59" s="6"/>
    </row>
    <row r="60" spans="1:17" x14ac:dyDescent="0.35">
      <c r="A60" s="6"/>
      <c r="B60" s="7"/>
      <c r="C60" s="7"/>
      <c r="D60" s="6"/>
      <c r="E60" s="6"/>
      <c r="F60" s="6"/>
      <c r="G60" s="6"/>
      <c r="H60" s="6"/>
      <c r="I60" s="7"/>
      <c r="J60" s="6"/>
      <c r="K60" s="6"/>
      <c r="L60" s="8"/>
      <c r="M60" s="8"/>
      <c r="N60" s="6"/>
      <c r="O60" s="9" t="str">
        <f t="shared" ca="1" si="1"/>
        <v>Amber</v>
      </c>
      <c r="P60" s="7"/>
      <c r="Q60" s="6"/>
    </row>
    <row r="61" spans="1:17" x14ac:dyDescent="0.35">
      <c r="A61" s="6"/>
      <c r="B61" s="7"/>
      <c r="C61" s="7"/>
      <c r="D61" s="6"/>
      <c r="E61" s="6"/>
      <c r="F61" s="6"/>
      <c r="G61" s="6"/>
      <c r="H61" s="6"/>
      <c r="I61" s="7"/>
      <c r="J61" s="6"/>
      <c r="K61" s="6"/>
      <c r="L61" s="8"/>
      <c r="M61" s="8"/>
      <c r="N61" s="6"/>
      <c r="O61" s="9" t="str">
        <f t="shared" ca="1" si="1"/>
        <v>Amber</v>
      </c>
      <c r="P61" s="7"/>
      <c r="Q61" s="6"/>
    </row>
    <row r="62" spans="1:17" x14ac:dyDescent="0.35">
      <c r="A62" s="6"/>
      <c r="B62" s="7"/>
      <c r="C62" s="7"/>
      <c r="D62" s="6"/>
      <c r="E62" s="6"/>
      <c r="F62" s="6"/>
      <c r="G62" s="6"/>
      <c r="H62" s="6"/>
      <c r="I62" s="7"/>
      <c r="J62" s="6"/>
      <c r="K62" s="6"/>
      <c r="L62" s="8"/>
      <c r="M62" s="8"/>
      <c r="N62" s="6"/>
      <c r="O62" s="9" t="str">
        <f t="shared" ca="1" si="1"/>
        <v>Amber</v>
      </c>
      <c r="P62" s="7"/>
      <c r="Q62" s="6"/>
    </row>
    <row r="63" spans="1:17" x14ac:dyDescent="0.35">
      <c r="A63" s="6"/>
      <c r="B63" s="7"/>
      <c r="C63" s="7"/>
      <c r="D63" s="6"/>
      <c r="E63" s="6"/>
      <c r="F63" s="6"/>
      <c r="G63" s="6"/>
      <c r="H63" s="6"/>
      <c r="I63" s="7"/>
      <c r="J63" s="6"/>
      <c r="K63" s="6"/>
      <c r="L63" s="8"/>
      <c r="M63" s="8"/>
      <c r="N63" s="6"/>
      <c r="O63" s="9" t="str">
        <f t="shared" ca="1" si="1"/>
        <v>Amber</v>
      </c>
      <c r="P63" s="7"/>
      <c r="Q63" s="6"/>
    </row>
    <row r="64" spans="1:17" x14ac:dyDescent="0.35">
      <c r="A64" s="6"/>
      <c r="B64" s="7"/>
      <c r="C64" s="7"/>
      <c r="D64" s="6"/>
      <c r="E64" s="6"/>
      <c r="F64" s="6"/>
      <c r="G64" s="6"/>
      <c r="H64" s="6"/>
      <c r="I64" s="7"/>
      <c r="J64" s="6"/>
      <c r="K64" s="6"/>
      <c r="L64" s="8"/>
      <c r="M64" s="8"/>
      <c r="N64" s="6"/>
      <c r="O64" s="9" t="str">
        <f t="shared" ca="1" si="1"/>
        <v>Amber</v>
      </c>
      <c r="P64" s="7"/>
      <c r="Q64" s="6"/>
    </row>
    <row r="65" spans="1:17" x14ac:dyDescent="0.35">
      <c r="A65" s="6"/>
      <c r="B65" s="7"/>
      <c r="C65" s="7"/>
      <c r="D65" s="6"/>
      <c r="E65" s="6"/>
      <c r="F65" s="6"/>
      <c r="G65" s="6"/>
      <c r="H65" s="6"/>
      <c r="I65" s="7"/>
      <c r="J65" s="6"/>
      <c r="K65" s="6"/>
      <c r="L65" s="8"/>
      <c r="M65" s="8"/>
      <c r="N65" s="6"/>
      <c r="O65" s="9" t="str">
        <f t="shared" ca="1" si="1"/>
        <v>Amber</v>
      </c>
      <c r="P65" s="7"/>
      <c r="Q65" s="6"/>
    </row>
    <row r="66" spans="1:17" x14ac:dyDescent="0.35">
      <c r="A66" s="6"/>
      <c r="B66" s="7"/>
      <c r="C66" s="7"/>
      <c r="D66" s="6"/>
      <c r="E66" s="6"/>
      <c r="F66" s="6"/>
      <c r="G66" s="6"/>
      <c r="H66" s="6"/>
      <c r="I66" s="7"/>
      <c r="J66" s="6"/>
      <c r="K66" s="6"/>
      <c r="L66" s="8"/>
      <c r="M66" s="8"/>
      <c r="N66" s="6"/>
      <c r="O66" s="9" t="str">
        <f t="shared" ca="1" si="1"/>
        <v>Amber</v>
      </c>
      <c r="P66" s="7"/>
      <c r="Q66" s="6"/>
    </row>
    <row r="67" spans="1:17" x14ac:dyDescent="0.35">
      <c r="A67" s="6"/>
      <c r="B67" s="7"/>
      <c r="C67" s="7"/>
      <c r="D67" s="6"/>
      <c r="E67" s="6"/>
      <c r="F67" s="6"/>
      <c r="G67" s="6"/>
      <c r="H67" s="6"/>
      <c r="I67" s="7"/>
      <c r="J67" s="6"/>
      <c r="K67" s="6"/>
      <c r="L67" s="8"/>
      <c r="M67" s="8"/>
      <c r="N67" s="6"/>
      <c r="O67" s="9" t="str">
        <f t="shared" ca="1" si="1"/>
        <v>Amber</v>
      </c>
      <c r="P67" s="7"/>
      <c r="Q67" s="6"/>
    </row>
    <row r="68" spans="1:17" x14ac:dyDescent="0.35">
      <c r="A68" s="6"/>
      <c r="B68" s="7"/>
      <c r="C68" s="7"/>
      <c r="D68" s="6"/>
      <c r="E68" s="6"/>
      <c r="F68" s="6"/>
      <c r="G68" s="6"/>
      <c r="H68" s="6"/>
      <c r="I68" s="7"/>
      <c r="J68" s="6"/>
      <c r="K68" s="6"/>
      <c r="L68" s="8"/>
      <c r="M68" s="8"/>
      <c r="N68" s="6"/>
      <c r="O68" s="9" t="str">
        <f t="shared" ca="1" si="1"/>
        <v>Amber</v>
      </c>
      <c r="P68" s="7"/>
      <c r="Q68" s="6"/>
    </row>
    <row r="69" spans="1:17" x14ac:dyDescent="0.35">
      <c r="A69" s="6"/>
      <c r="B69" s="7"/>
      <c r="C69" s="7"/>
      <c r="D69" s="6"/>
      <c r="E69" s="6"/>
      <c r="F69" s="6"/>
      <c r="G69" s="6"/>
      <c r="H69" s="6"/>
      <c r="I69" s="7"/>
      <c r="J69" s="6"/>
      <c r="K69" s="6"/>
      <c r="L69" s="8"/>
      <c r="M69" s="8"/>
      <c r="N69" s="6"/>
      <c r="O69" s="9" t="str">
        <f t="shared" ca="1" si="1"/>
        <v>Amber</v>
      </c>
      <c r="P69" s="7"/>
      <c r="Q69" s="6"/>
    </row>
    <row r="70" spans="1:17" x14ac:dyDescent="0.35">
      <c r="A70" s="6"/>
      <c r="B70" s="7"/>
      <c r="C70" s="7"/>
      <c r="D70" s="6"/>
      <c r="E70" s="6"/>
      <c r="F70" s="6"/>
      <c r="G70" s="6"/>
      <c r="H70" s="6"/>
      <c r="I70" s="7"/>
      <c r="J70" s="6"/>
      <c r="K70" s="6"/>
      <c r="L70" s="8"/>
      <c r="M70" s="8"/>
      <c r="N70" s="6"/>
      <c r="O70" s="9" t="str">
        <f t="shared" ca="1" si="1"/>
        <v>Amber</v>
      </c>
      <c r="P70" s="7"/>
      <c r="Q70" s="6"/>
    </row>
    <row r="71" spans="1:17" x14ac:dyDescent="0.35">
      <c r="A71" s="6"/>
      <c r="B71" s="7"/>
      <c r="C71" s="7"/>
      <c r="D71" s="6"/>
      <c r="E71" s="6"/>
      <c r="F71" s="6"/>
      <c r="G71" s="6"/>
      <c r="H71" s="6"/>
      <c r="I71" s="7"/>
      <c r="J71" s="6"/>
      <c r="K71" s="6"/>
      <c r="L71" s="8"/>
      <c r="M71" s="8"/>
      <c r="N71" s="6"/>
      <c r="O71" s="9" t="str">
        <f t="shared" ca="1" si="1"/>
        <v>Amber</v>
      </c>
      <c r="P71" s="7"/>
      <c r="Q71" s="6"/>
    </row>
    <row r="72" spans="1:17" x14ac:dyDescent="0.35">
      <c r="A72" s="6"/>
      <c r="B72" s="7"/>
      <c r="C72" s="7"/>
      <c r="D72" s="6"/>
      <c r="E72" s="6"/>
      <c r="F72" s="6"/>
      <c r="G72" s="6"/>
      <c r="H72" s="6"/>
      <c r="I72" s="7"/>
      <c r="J72" s="6"/>
      <c r="K72" s="6"/>
      <c r="L72" s="8"/>
      <c r="M72" s="8"/>
      <c r="N72" s="6"/>
      <c r="O72" s="9" t="str">
        <f t="shared" ref="O72:O103" ca="1" si="2">IF($N72="Implemented","Green",IF($N72="Not Applicable","Grey",IF(AND($L72&lt;&gt;"",$L72&lt;TODAY()),"Red",IF($N72="Blocked","Red",IF($N72="In Progress","Amber",IF($N72="Not Started","Amber","Amber"))))))</f>
        <v>Amber</v>
      </c>
      <c r="P72" s="7"/>
      <c r="Q72" s="6"/>
    </row>
    <row r="73" spans="1:17" x14ac:dyDescent="0.35">
      <c r="A73" s="6"/>
      <c r="B73" s="7"/>
      <c r="C73" s="7"/>
      <c r="D73" s="6"/>
      <c r="E73" s="6"/>
      <c r="F73" s="6"/>
      <c r="G73" s="6"/>
      <c r="H73" s="6"/>
      <c r="I73" s="7"/>
      <c r="J73" s="6"/>
      <c r="K73" s="6"/>
      <c r="L73" s="8"/>
      <c r="M73" s="8"/>
      <c r="N73" s="6"/>
      <c r="O73" s="9" t="str">
        <f t="shared" ca="1" si="2"/>
        <v>Amber</v>
      </c>
      <c r="P73" s="7"/>
      <c r="Q73" s="6"/>
    </row>
    <row r="74" spans="1:17" x14ac:dyDescent="0.35">
      <c r="A74" s="6"/>
      <c r="B74" s="7"/>
      <c r="C74" s="7"/>
      <c r="D74" s="6"/>
      <c r="E74" s="6"/>
      <c r="F74" s="6"/>
      <c r="G74" s="6"/>
      <c r="H74" s="6"/>
      <c r="I74" s="7"/>
      <c r="J74" s="6"/>
      <c r="K74" s="6"/>
      <c r="L74" s="8"/>
      <c r="M74" s="8"/>
      <c r="N74" s="6"/>
      <c r="O74" s="9" t="str">
        <f t="shared" ca="1" si="2"/>
        <v>Amber</v>
      </c>
      <c r="P74" s="7"/>
      <c r="Q74" s="6"/>
    </row>
    <row r="75" spans="1:17" x14ac:dyDescent="0.35">
      <c r="A75" s="6"/>
      <c r="B75" s="7"/>
      <c r="C75" s="7"/>
      <c r="D75" s="6"/>
      <c r="E75" s="6"/>
      <c r="F75" s="6"/>
      <c r="G75" s="6"/>
      <c r="H75" s="6"/>
      <c r="I75" s="7"/>
      <c r="J75" s="6"/>
      <c r="K75" s="6"/>
      <c r="L75" s="8"/>
      <c r="M75" s="8"/>
      <c r="N75" s="6"/>
      <c r="O75" s="9" t="str">
        <f t="shared" ca="1" si="2"/>
        <v>Amber</v>
      </c>
      <c r="P75" s="7"/>
      <c r="Q75" s="6"/>
    </row>
    <row r="76" spans="1:17" x14ac:dyDescent="0.35">
      <c r="A76" s="6"/>
      <c r="B76" s="7"/>
      <c r="C76" s="7"/>
      <c r="D76" s="6"/>
      <c r="E76" s="6"/>
      <c r="F76" s="6"/>
      <c r="G76" s="6"/>
      <c r="H76" s="6"/>
      <c r="I76" s="7"/>
      <c r="J76" s="6"/>
      <c r="K76" s="6"/>
      <c r="L76" s="8"/>
      <c r="M76" s="8"/>
      <c r="N76" s="6"/>
      <c r="O76" s="9" t="str">
        <f t="shared" ca="1" si="2"/>
        <v>Amber</v>
      </c>
      <c r="P76" s="7"/>
      <c r="Q76" s="6"/>
    </row>
    <row r="77" spans="1:17" x14ac:dyDescent="0.35">
      <c r="A77" s="6"/>
      <c r="B77" s="7"/>
      <c r="C77" s="7"/>
      <c r="D77" s="6"/>
      <c r="E77" s="6"/>
      <c r="F77" s="6"/>
      <c r="G77" s="6"/>
      <c r="H77" s="6"/>
      <c r="I77" s="7"/>
      <c r="J77" s="6"/>
      <c r="K77" s="6"/>
      <c r="L77" s="8"/>
      <c r="M77" s="8"/>
      <c r="N77" s="6"/>
      <c r="O77" s="9" t="str">
        <f t="shared" ca="1" si="2"/>
        <v>Amber</v>
      </c>
      <c r="P77" s="7"/>
      <c r="Q77" s="6"/>
    </row>
    <row r="78" spans="1:17" x14ac:dyDescent="0.35">
      <c r="A78" s="6"/>
      <c r="B78" s="7"/>
      <c r="C78" s="7"/>
      <c r="D78" s="6"/>
      <c r="E78" s="6"/>
      <c r="F78" s="6"/>
      <c r="G78" s="6"/>
      <c r="H78" s="6"/>
      <c r="I78" s="7"/>
      <c r="J78" s="6"/>
      <c r="K78" s="6"/>
      <c r="L78" s="8"/>
      <c r="M78" s="8"/>
      <c r="N78" s="6"/>
      <c r="O78" s="9" t="str">
        <f t="shared" ca="1" si="2"/>
        <v>Amber</v>
      </c>
      <c r="P78" s="7"/>
      <c r="Q78" s="6"/>
    </row>
    <row r="79" spans="1:17" x14ac:dyDescent="0.35">
      <c r="A79" s="6"/>
      <c r="B79" s="7"/>
      <c r="C79" s="7"/>
      <c r="D79" s="6"/>
      <c r="E79" s="6"/>
      <c r="F79" s="6"/>
      <c r="G79" s="6"/>
      <c r="H79" s="6"/>
      <c r="I79" s="7"/>
      <c r="J79" s="6"/>
      <c r="K79" s="6"/>
      <c r="L79" s="8"/>
      <c r="M79" s="8"/>
      <c r="N79" s="6"/>
      <c r="O79" s="9" t="str">
        <f t="shared" ca="1" si="2"/>
        <v>Amber</v>
      </c>
      <c r="P79" s="7"/>
      <c r="Q79" s="6"/>
    </row>
    <row r="80" spans="1:17" x14ac:dyDescent="0.35">
      <c r="A80" s="6"/>
      <c r="B80" s="7"/>
      <c r="C80" s="7"/>
      <c r="D80" s="6"/>
      <c r="E80" s="6"/>
      <c r="F80" s="6"/>
      <c r="G80" s="6"/>
      <c r="H80" s="6"/>
      <c r="I80" s="7"/>
      <c r="J80" s="6"/>
      <c r="K80" s="6"/>
      <c r="L80" s="8"/>
      <c r="M80" s="8"/>
      <c r="N80" s="6"/>
      <c r="O80" s="9" t="str">
        <f t="shared" ca="1" si="2"/>
        <v>Amber</v>
      </c>
      <c r="P80" s="7"/>
      <c r="Q80" s="6"/>
    </row>
    <row r="81" spans="1:17" x14ac:dyDescent="0.35">
      <c r="A81" s="6"/>
      <c r="B81" s="7"/>
      <c r="C81" s="7"/>
      <c r="D81" s="6"/>
      <c r="E81" s="6"/>
      <c r="F81" s="6"/>
      <c r="G81" s="6"/>
      <c r="H81" s="6"/>
      <c r="I81" s="7"/>
      <c r="J81" s="6"/>
      <c r="K81" s="6"/>
      <c r="L81" s="8"/>
      <c r="M81" s="8"/>
      <c r="N81" s="6"/>
      <c r="O81" s="9" t="str">
        <f t="shared" ca="1" si="2"/>
        <v>Amber</v>
      </c>
      <c r="P81" s="7"/>
      <c r="Q81" s="6"/>
    </row>
    <row r="82" spans="1:17" x14ac:dyDescent="0.35">
      <c r="A82" s="6"/>
      <c r="B82" s="7"/>
      <c r="C82" s="7"/>
      <c r="D82" s="6"/>
      <c r="E82" s="6"/>
      <c r="F82" s="6"/>
      <c r="G82" s="6"/>
      <c r="H82" s="6"/>
      <c r="I82" s="7"/>
      <c r="J82" s="6"/>
      <c r="K82" s="6"/>
      <c r="L82" s="8"/>
      <c r="M82" s="8"/>
      <c r="N82" s="6"/>
      <c r="O82" s="9" t="str">
        <f t="shared" ca="1" si="2"/>
        <v>Amber</v>
      </c>
      <c r="P82" s="7"/>
      <c r="Q82" s="6"/>
    </row>
    <row r="83" spans="1:17" x14ac:dyDescent="0.35">
      <c r="A83" s="6"/>
      <c r="B83" s="7"/>
      <c r="C83" s="7"/>
      <c r="D83" s="6"/>
      <c r="E83" s="6"/>
      <c r="F83" s="6"/>
      <c r="G83" s="6"/>
      <c r="H83" s="6"/>
      <c r="I83" s="7"/>
      <c r="J83" s="6"/>
      <c r="K83" s="6"/>
      <c r="L83" s="8"/>
      <c r="M83" s="8"/>
      <c r="N83" s="6"/>
      <c r="O83" s="9" t="str">
        <f t="shared" ca="1" si="2"/>
        <v>Amber</v>
      </c>
      <c r="P83" s="7"/>
      <c r="Q83" s="6"/>
    </row>
    <row r="84" spans="1:17" x14ac:dyDescent="0.35">
      <c r="A84" s="6"/>
      <c r="B84" s="7"/>
      <c r="C84" s="7"/>
      <c r="D84" s="6"/>
      <c r="E84" s="6"/>
      <c r="F84" s="6"/>
      <c r="G84" s="6"/>
      <c r="H84" s="6"/>
      <c r="I84" s="7"/>
      <c r="J84" s="6"/>
      <c r="K84" s="6"/>
      <c r="L84" s="8"/>
      <c r="M84" s="8"/>
      <c r="N84" s="6"/>
      <c r="O84" s="9" t="str">
        <f t="shared" ca="1" si="2"/>
        <v>Amber</v>
      </c>
      <c r="P84" s="7"/>
      <c r="Q84" s="6"/>
    </row>
    <row r="85" spans="1:17" x14ac:dyDescent="0.35">
      <c r="A85" s="6"/>
      <c r="B85" s="7"/>
      <c r="C85" s="7"/>
      <c r="D85" s="6"/>
      <c r="E85" s="6"/>
      <c r="F85" s="6"/>
      <c r="G85" s="6"/>
      <c r="H85" s="6"/>
      <c r="I85" s="7"/>
      <c r="J85" s="6"/>
      <c r="K85" s="6"/>
      <c r="L85" s="8"/>
      <c r="M85" s="8"/>
      <c r="N85" s="6"/>
      <c r="O85" s="9" t="str">
        <f t="shared" ca="1" si="2"/>
        <v>Amber</v>
      </c>
      <c r="P85" s="7"/>
      <c r="Q85" s="6"/>
    </row>
    <row r="86" spans="1:17" x14ac:dyDescent="0.35">
      <c r="A86" s="6"/>
      <c r="B86" s="7"/>
      <c r="C86" s="7"/>
      <c r="D86" s="6"/>
      <c r="E86" s="6"/>
      <c r="F86" s="6"/>
      <c r="G86" s="6"/>
      <c r="H86" s="6"/>
      <c r="I86" s="7"/>
      <c r="J86" s="6"/>
      <c r="K86" s="6"/>
      <c r="L86" s="8"/>
      <c r="M86" s="8"/>
      <c r="N86" s="6"/>
      <c r="O86" s="9" t="str">
        <f t="shared" ca="1" si="2"/>
        <v>Amber</v>
      </c>
      <c r="P86" s="7"/>
      <c r="Q86" s="6"/>
    </row>
    <row r="87" spans="1:17" x14ac:dyDescent="0.35">
      <c r="A87" s="6"/>
      <c r="B87" s="7"/>
      <c r="C87" s="7"/>
      <c r="D87" s="6"/>
      <c r="E87" s="6"/>
      <c r="F87" s="6"/>
      <c r="G87" s="6"/>
      <c r="H87" s="6"/>
      <c r="I87" s="7"/>
      <c r="J87" s="6"/>
      <c r="K87" s="6"/>
      <c r="L87" s="8"/>
      <c r="M87" s="8"/>
      <c r="N87" s="6"/>
      <c r="O87" s="9" t="str">
        <f t="shared" ca="1" si="2"/>
        <v>Amber</v>
      </c>
      <c r="P87" s="7"/>
      <c r="Q87" s="6"/>
    </row>
    <row r="88" spans="1:17" x14ac:dyDescent="0.35">
      <c r="A88" s="6"/>
      <c r="B88" s="7"/>
      <c r="C88" s="7"/>
      <c r="D88" s="6"/>
      <c r="E88" s="6"/>
      <c r="F88" s="6"/>
      <c r="G88" s="6"/>
      <c r="H88" s="6"/>
      <c r="I88" s="7"/>
      <c r="J88" s="6"/>
      <c r="K88" s="6"/>
      <c r="L88" s="8"/>
      <c r="M88" s="8"/>
      <c r="N88" s="6"/>
      <c r="O88" s="9" t="str">
        <f t="shared" ca="1" si="2"/>
        <v>Amber</v>
      </c>
      <c r="P88" s="7"/>
      <c r="Q88" s="6"/>
    </row>
    <row r="89" spans="1:17" x14ac:dyDescent="0.35">
      <c r="A89" s="6"/>
      <c r="B89" s="7"/>
      <c r="C89" s="7"/>
      <c r="D89" s="6"/>
      <c r="E89" s="6"/>
      <c r="F89" s="6"/>
      <c r="G89" s="6"/>
      <c r="H89" s="6"/>
      <c r="I89" s="7"/>
      <c r="J89" s="6"/>
      <c r="K89" s="6"/>
      <c r="L89" s="8"/>
      <c r="M89" s="8"/>
      <c r="N89" s="6"/>
      <c r="O89" s="9" t="str">
        <f t="shared" ca="1" si="2"/>
        <v>Amber</v>
      </c>
      <c r="P89" s="7"/>
      <c r="Q89" s="6"/>
    </row>
    <row r="90" spans="1:17" x14ac:dyDescent="0.35">
      <c r="A90" s="6"/>
      <c r="B90" s="7"/>
      <c r="C90" s="7"/>
      <c r="D90" s="6"/>
      <c r="E90" s="6"/>
      <c r="F90" s="6"/>
      <c r="G90" s="6"/>
      <c r="H90" s="6"/>
      <c r="I90" s="7"/>
      <c r="J90" s="6"/>
      <c r="K90" s="6"/>
      <c r="L90" s="8"/>
      <c r="M90" s="8"/>
      <c r="N90" s="6"/>
      <c r="O90" s="9" t="str">
        <f t="shared" ca="1" si="2"/>
        <v>Amber</v>
      </c>
      <c r="P90" s="7"/>
      <c r="Q90" s="6"/>
    </row>
    <row r="91" spans="1:17" x14ac:dyDescent="0.35">
      <c r="A91" s="6"/>
      <c r="B91" s="7"/>
      <c r="C91" s="7"/>
      <c r="D91" s="6"/>
      <c r="E91" s="6"/>
      <c r="F91" s="6"/>
      <c r="G91" s="6"/>
      <c r="H91" s="6"/>
      <c r="I91" s="7"/>
      <c r="J91" s="6"/>
      <c r="K91" s="6"/>
      <c r="L91" s="8"/>
      <c r="M91" s="8"/>
      <c r="N91" s="6"/>
      <c r="O91" s="9" t="str">
        <f t="shared" ca="1" si="2"/>
        <v>Amber</v>
      </c>
      <c r="P91" s="7"/>
      <c r="Q91" s="6"/>
    </row>
    <row r="92" spans="1:17" x14ac:dyDescent="0.35">
      <c r="A92" s="6"/>
      <c r="B92" s="7"/>
      <c r="C92" s="7"/>
      <c r="D92" s="6"/>
      <c r="E92" s="6"/>
      <c r="F92" s="6"/>
      <c r="G92" s="6"/>
      <c r="H92" s="6"/>
      <c r="I92" s="7"/>
      <c r="J92" s="6"/>
      <c r="K92" s="6"/>
      <c r="L92" s="8"/>
      <c r="M92" s="8"/>
      <c r="N92" s="6"/>
      <c r="O92" s="9" t="str">
        <f t="shared" ca="1" si="2"/>
        <v>Amber</v>
      </c>
      <c r="P92" s="7"/>
      <c r="Q92" s="6"/>
    </row>
    <row r="93" spans="1:17" x14ac:dyDescent="0.35">
      <c r="A93" s="6"/>
      <c r="B93" s="7"/>
      <c r="C93" s="7"/>
      <c r="D93" s="6"/>
      <c r="E93" s="6"/>
      <c r="F93" s="6"/>
      <c r="G93" s="6"/>
      <c r="H93" s="6"/>
      <c r="I93" s="7"/>
      <c r="J93" s="6"/>
      <c r="K93" s="6"/>
      <c r="L93" s="8"/>
      <c r="M93" s="8"/>
      <c r="N93" s="6"/>
      <c r="O93" s="9" t="str">
        <f t="shared" ca="1" si="2"/>
        <v>Amber</v>
      </c>
      <c r="P93" s="7"/>
      <c r="Q93" s="6"/>
    </row>
    <row r="94" spans="1:17" x14ac:dyDescent="0.35">
      <c r="A94" s="6"/>
      <c r="B94" s="7"/>
      <c r="C94" s="7"/>
      <c r="D94" s="6"/>
      <c r="E94" s="6"/>
      <c r="F94" s="6"/>
      <c r="G94" s="6"/>
      <c r="H94" s="6"/>
      <c r="I94" s="7"/>
      <c r="J94" s="6"/>
      <c r="K94" s="6"/>
      <c r="L94" s="8"/>
      <c r="M94" s="8"/>
      <c r="N94" s="6"/>
      <c r="O94" s="9" t="str">
        <f t="shared" ca="1" si="2"/>
        <v>Amber</v>
      </c>
      <c r="P94" s="7"/>
      <c r="Q94" s="6"/>
    </row>
    <row r="95" spans="1:17" x14ac:dyDescent="0.35">
      <c r="A95" s="6"/>
      <c r="B95" s="7"/>
      <c r="C95" s="7"/>
      <c r="D95" s="6"/>
      <c r="E95" s="6"/>
      <c r="F95" s="6"/>
      <c r="G95" s="6"/>
      <c r="H95" s="6"/>
      <c r="I95" s="7"/>
      <c r="J95" s="6"/>
      <c r="K95" s="6"/>
      <c r="L95" s="8"/>
      <c r="M95" s="8"/>
      <c r="N95" s="6"/>
      <c r="O95" s="9" t="str">
        <f t="shared" ca="1" si="2"/>
        <v>Amber</v>
      </c>
      <c r="P95" s="7"/>
      <c r="Q95" s="6"/>
    </row>
    <row r="96" spans="1:17" x14ac:dyDescent="0.35">
      <c r="A96" s="6"/>
      <c r="B96" s="7"/>
      <c r="C96" s="7"/>
      <c r="D96" s="6"/>
      <c r="E96" s="6"/>
      <c r="F96" s="6"/>
      <c r="G96" s="6"/>
      <c r="H96" s="6"/>
      <c r="I96" s="7"/>
      <c r="J96" s="6"/>
      <c r="K96" s="6"/>
      <c r="L96" s="8"/>
      <c r="M96" s="8"/>
      <c r="N96" s="6"/>
      <c r="O96" s="9" t="str">
        <f t="shared" ca="1" si="2"/>
        <v>Amber</v>
      </c>
      <c r="P96" s="7"/>
      <c r="Q96" s="6"/>
    </row>
    <row r="97" spans="1:17" x14ac:dyDescent="0.35">
      <c r="A97" s="6"/>
      <c r="B97" s="7"/>
      <c r="C97" s="7"/>
      <c r="D97" s="6"/>
      <c r="E97" s="6"/>
      <c r="F97" s="6"/>
      <c r="G97" s="6"/>
      <c r="H97" s="6"/>
      <c r="I97" s="7"/>
      <c r="J97" s="6"/>
      <c r="K97" s="6"/>
      <c r="L97" s="8"/>
      <c r="M97" s="8"/>
      <c r="N97" s="6"/>
      <c r="O97" s="9" t="str">
        <f t="shared" ca="1" si="2"/>
        <v>Amber</v>
      </c>
      <c r="P97" s="7"/>
      <c r="Q97" s="6"/>
    </row>
    <row r="98" spans="1:17" x14ac:dyDescent="0.35">
      <c r="A98" s="6"/>
      <c r="B98" s="7"/>
      <c r="C98" s="7"/>
      <c r="D98" s="6"/>
      <c r="E98" s="6"/>
      <c r="F98" s="6"/>
      <c r="G98" s="6"/>
      <c r="H98" s="6"/>
      <c r="I98" s="7"/>
      <c r="J98" s="6"/>
      <c r="K98" s="6"/>
      <c r="L98" s="8"/>
      <c r="M98" s="8"/>
      <c r="N98" s="6"/>
      <c r="O98" s="9" t="str">
        <f t="shared" ca="1" si="2"/>
        <v>Amber</v>
      </c>
      <c r="P98" s="7"/>
      <c r="Q98" s="6"/>
    </row>
    <row r="99" spans="1:17" x14ac:dyDescent="0.35">
      <c r="A99" s="6"/>
      <c r="B99" s="7"/>
      <c r="C99" s="7"/>
      <c r="D99" s="6"/>
      <c r="E99" s="6"/>
      <c r="F99" s="6"/>
      <c r="G99" s="6"/>
      <c r="H99" s="6"/>
      <c r="I99" s="7"/>
      <c r="J99" s="6"/>
      <c r="K99" s="6"/>
      <c r="L99" s="8"/>
      <c r="M99" s="8"/>
      <c r="N99" s="6"/>
      <c r="O99" s="9" t="str">
        <f t="shared" ca="1" si="2"/>
        <v>Amber</v>
      </c>
      <c r="P99" s="7"/>
      <c r="Q99" s="6"/>
    </row>
    <row r="100" spans="1:17" x14ac:dyDescent="0.35">
      <c r="A100" s="6"/>
      <c r="B100" s="7"/>
      <c r="C100" s="7"/>
      <c r="D100" s="6"/>
      <c r="E100" s="6"/>
      <c r="F100" s="6"/>
      <c r="G100" s="6"/>
      <c r="H100" s="6"/>
      <c r="I100" s="7"/>
      <c r="J100" s="6"/>
      <c r="K100" s="6"/>
      <c r="L100" s="8"/>
      <c r="M100" s="8"/>
      <c r="N100" s="6"/>
      <c r="O100" s="9" t="str">
        <f t="shared" ca="1" si="2"/>
        <v>Amber</v>
      </c>
      <c r="P100" s="7"/>
      <c r="Q100" s="6"/>
    </row>
    <row r="101" spans="1:17" x14ac:dyDescent="0.35">
      <c r="A101" s="6"/>
      <c r="B101" s="7"/>
      <c r="C101" s="7"/>
      <c r="D101" s="6"/>
      <c r="E101" s="6"/>
      <c r="F101" s="6"/>
      <c r="G101" s="6"/>
      <c r="H101" s="6"/>
      <c r="I101" s="7"/>
      <c r="J101" s="6"/>
      <c r="K101" s="6"/>
      <c r="L101" s="8"/>
      <c r="M101" s="8"/>
      <c r="N101" s="6"/>
      <c r="O101" s="9" t="str">
        <f t="shared" ca="1" si="2"/>
        <v>Amber</v>
      </c>
      <c r="P101" s="7"/>
      <c r="Q101" s="6"/>
    </row>
    <row r="102" spans="1:17" x14ac:dyDescent="0.35">
      <c r="A102" s="6"/>
      <c r="B102" s="7"/>
      <c r="C102" s="7"/>
      <c r="D102" s="6"/>
      <c r="E102" s="6"/>
      <c r="F102" s="6"/>
      <c r="G102" s="6"/>
      <c r="H102" s="6"/>
      <c r="I102" s="7"/>
      <c r="J102" s="6"/>
      <c r="K102" s="6"/>
      <c r="L102" s="8"/>
      <c r="M102" s="8"/>
      <c r="N102" s="6"/>
      <c r="O102" s="9" t="str">
        <f t="shared" ca="1" si="2"/>
        <v>Amber</v>
      </c>
      <c r="P102" s="7"/>
      <c r="Q102" s="6"/>
    </row>
    <row r="103" spans="1:17" x14ac:dyDescent="0.35">
      <c r="A103" s="6"/>
      <c r="B103" s="7"/>
      <c r="C103" s="7"/>
      <c r="D103" s="6"/>
      <c r="E103" s="6"/>
      <c r="F103" s="6"/>
      <c r="G103" s="6"/>
      <c r="H103" s="6"/>
      <c r="I103" s="7"/>
      <c r="J103" s="6"/>
      <c r="K103" s="6"/>
      <c r="L103" s="8"/>
      <c r="M103" s="8"/>
      <c r="N103" s="6"/>
      <c r="O103" s="9" t="str">
        <f t="shared" ca="1" si="2"/>
        <v>Amber</v>
      </c>
      <c r="P103" s="7"/>
      <c r="Q103" s="6"/>
    </row>
    <row r="104" spans="1:17" x14ac:dyDescent="0.35">
      <c r="A104" s="6"/>
      <c r="B104" s="7"/>
      <c r="C104" s="7"/>
      <c r="D104" s="6"/>
      <c r="E104" s="6"/>
      <c r="F104" s="6"/>
      <c r="G104" s="6"/>
      <c r="H104" s="6"/>
      <c r="I104" s="7"/>
      <c r="J104" s="6"/>
      <c r="K104" s="6"/>
      <c r="L104" s="8"/>
      <c r="M104" s="8"/>
      <c r="N104" s="6"/>
      <c r="O104" s="9" t="str">
        <f t="shared" ref="O104:O135" ca="1" si="3">IF($N104="Implemented","Green",IF($N104="Not Applicable","Grey",IF(AND($L104&lt;&gt;"",$L104&lt;TODAY()),"Red",IF($N104="Blocked","Red",IF($N104="In Progress","Amber",IF($N104="Not Started","Amber","Amber"))))))</f>
        <v>Amber</v>
      </c>
      <c r="P104" s="7"/>
      <c r="Q104" s="6"/>
    </row>
    <row r="105" spans="1:17" x14ac:dyDescent="0.35">
      <c r="A105" s="6"/>
      <c r="B105" s="7"/>
      <c r="C105" s="7"/>
      <c r="D105" s="6"/>
      <c r="E105" s="6"/>
      <c r="F105" s="6"/>
      <c r="G105" s="6"/>
      <c r="H105" s="6"/>
      <c r="I105" s="7"/>
      <c r="J105" s="6"/>
      <c r="K105" s="6"/>
      <c r="L105" s="8"/>
      <c r="M105" s="8"/>
      <c r="N105" s="6"/>
      <c r="O105" s="9" t="str">
        <f t="shared" ca="1" si="3"/>
        <v>Amber</v>
      </c>
      <c r="P105" s="7"/>
      <c r="Q105" s="6"/>
    </row>
    <row r="106" spans="1:17" x14ac:dyDescent="0.35">
      <c r="A106" s="6"/>
      <c r="B106" s="7"/>
      <c r="C106" s="7"/>
      <c r="D106" s="6"/>
      <c r="E106" s="6"/>
      <c r="F106" s="6"/>
      <c r="G106" s="6"/>
      <c r="H106" s="6"/>
      <c r="I106" s="7"/>
      <c r="J106" s="6"/>
      <c r="K106" s="6"/>
      <c r="L106" s="8"/>
      <c r="M106" s="8"/>
      <c r="N106" s="6"/>
      <c r="O106" s="9" t="str">
        <f t="shared" ca="1" si="3"/>
        <v>Amber</v>
      </c>
      <c r="P106" s="7"/>
      <c r="Q106" s="6"/>
    </row>
    <row r="107" spans="1:17" x14ac:dyDescent="0.35">
      <c r="A107" s="6"/>
      <c r="B107" s="7"/>
      <c r="C107" s="7"/>
      <c r="D107" s="6"/>
      <c r="E107" s="6"/>
      <c r="F107" s="6"/>
      <c r="G107" s="6"/>
      <c r="H107" s="6"/>
      <c r="I107" s="7"/>
      <c r="J107" s="6"/>
      <c r="K107" s="6"/>
      <c r="L107" s="8"/>
      <c r="M107" s="8"/>
      <c r="N107" s="6"/>
      <c r="O107" s="9" t="str">
        <f t="shared" ca="1" si="3"/>
        <v>Amber</v>
      </c>
      <c r="P107" s="7"/>
      <c r="Q107" s="6"/>
    </row>
    <row r="108" spans="1:17" x14ac:dyDescent="0.35">
      <c r="A108" s="6"/>
      <c r="B108" s="7"/>
      <c r="C108" s="7"/>
      <c r="D108" s="6"/>
      <c r="E108" s="6"/>
      <c r="F108" s="6"/>
      <c r="G108" s="6"/>
      <c r="H108" s="6"/>
      <c r="I108" s="7"/>
      <c r="J108" s="6"/>
      <c r="K108" s="6"/>
      <c r="L108" s="8"/>
      <c r="M108" s="8"/>
      <c r="N108" s="6"/>
      <c r="O108" s="9" t="str">
        <f t="shared" ca="1" si="3"/>
        <v>Amber</v>
      </c>
      <c r="P108" s="7"/>
      <c r="Q108" s="6"/>
    </row>
    <row r="109" spans="1:17" x14ac:dyDescent="0.35">
      <c r="A109" s="6"/>
      <c r="B109" s="7"/>
      <c r="C109" s="7"/>
      <c r="D109" s="6"/>
      <c r="E109" s="6"/>
      <c r="F109" s="6"/>
      <c r="G109" s="6"/>
      <c r="H109" s="6"/>
      <c r="I109" s="7"/>
      <c r="J109" s="6"/>
      <c r="K109" s="6"/>
      <c r="L109" s="8"/>
      <c r="M109" s="8"/>
      <c r="N109" s="6"/>
      <c r="O109" s="9" t="str">
        <f t="shared" ca="1" si="3"/>
        <v>Amber</v>
      </c>
      <c r="P109" s="7"/>
      <c r="Q109" s="6"/>
    </row>
    <row r="110" spans="1:17" x14ac:dyDescent="0.35">
      <c r="A110" s="6"/>
      <c r="B110" s="7"/>
      <c r="C110" s="7"/>
      <c r="D110" s="6"/>
      <c r="E110" s="6"/>
      <c r="F110" s="6"/>
      <c r="G110" s="6"/>
      <c r="H110" s="6"/>
      <c r="I110" s="7"/>
      <c r="J110" s="6"/>
      <c r="K110" s="6"/>
      <c r="L110" s="8"/>
      <c r="M110" s="8"/>
      <c r="N110" s="6"/>
      <c r="O110" s="9" t="str">
        <f t="shared" ca="1" si="3"/>
        <v>Amber</v>
      </c>
      <c r="P110" s="7"/>
      <c r="Q110" s="6"/>
    </row>
    <row r="111" spans="1:17" x14ac:dyDescent="0.35">
      <c r="A111" s="6"/>
      <c r="B111" s="7"/>
      <c r="C111" s="7"/>
      <c r="D111" s="6"/>
      <c r="E111" s="6"/>
      <c r="F111" s="6"/>
      <c r="G111" s="6"/>
      <c r="H111" s="6"/>
      <c r="I111" s="7"/>
      <c r="J111" s="6"/>
      <c r="K111" s="6"/>
      <c r="L111" s="8"/>
      <c r="M111" s="8"/>
      <c r="N111" s="6"/>
      <c r="O111" s="9" t="str">
        <f t="shared" ca="1" si="3"/>
        <v>Amber</v>
      </c>
      <c r="P111" s="7"/>
      <c r="Q111" s="6"/>
    </row>
    <row r="112" spans="1:17" x14ac:dyDescent="0.35">
      <c r="A112" s="6"/>
      <c r="B112" s="7"/>
      <c r="C112" s="7"/>
      <c r="D112" s="6"/>
      <c r="E112" s="6"/>
      <c r="F112" s="6"/>
      <c r="G112" s="6"/>
      <c r="H112" s="6"/>
      <c r="I112" s="7"/>
      <c r="J112" s="6"/>
      <c r="K112" s="6"/>
      <c r="L112" s="8"/>
      <c r="M112" s="8"/>
      <c r="N112" s="6"/>
      <c r="O112" s="9" t="str">
        <f t="shared" ca="1" si="3"/>
        <v>Amber</v>
      </c>
      <c r="P112" s="7"/>
      <c r="Q112" s="6"/>
    </row>
    <row r="113" spans="1:17" x14ac:dyDescent="0.35">
      <c r="A113" s="6"/>
      <c r="B113" s="7"/>
      <c r="C113" s="7"/>
      <c r="D113" s="6"/>
      <c r="E113" s="6"/>
      <c r="F113" s="6"/>
      <c r="G113" s="6"/>
      <c r="H113" s="6"/>
      <c r="I113" s="7"/>
      <c r="J113" s="6"/>
      <c r="K113" s="6"/>
      <c r="L113" s="8"/>
      <c r="M113" s="8"/>
      <c r="N113" s="6"/>
      <c r="O113" s="9" t="str">
        <f t="shared" ca="1" si="3"/>
        <v>Amber</v>
      </c>
      <c r="P113" s="7"/>
      <c r="Q113" s="6"/>
    </row>
    <row r="114" spans="1:17" x14ac:dyDescent="0.35">
      <c r="A114" s="6"/>
      <c r="B114" s="7"/>
      <c r="C114" s="7"/>
      <c r="D114" s="6"/>
      <c r="E114" s="6"/>
      <c r="F114" s="6"/>
      <c r="G114" s="6"/>
      <c r="H114" s="6"/>
      <c r="I114" s="7"/>
      <c r="J114" s="6"/>
      <c r="K114" s="6"/>
      <c r="L114" s="8"/>
      <c r="M114" s="8"/>
      <c r="N114" s="6"/>
      <c r="O114" s="9" t="str">
        <f t="shared" ca="1" si="3"/>
        <v>Amber</v>
      </c>
      <c r="P114" s="7"/>
      <c r="Q114" s="6"/>
    </row>
    <row r="115" spans="1:17" x14ac:dyDescent="0.35">
      <c r="A115" s="6"/>
      <c r="B115" s="7"/>
      <c r="C115" s="7"/>
      <c r="D115" s="6"/>
      <c r="E115" s="6"/>
      <c r="F115" s="6"/>
      <c r="G115" s="6"/>
      <c r="H115" s="6"/>
      <c r="I115" s="7"/>
      <c r="J115" s="6"/>
      <c r="K115" s="6"/>
      <c r="L115" s="8"/>
      <c r="M115" s="8"/>
      <c r="N115" s="6"/>
      <c r="O115" s="9" t="str">
        <f t="shared" ca="1" si="3"/>
        <v>Amber</v>
      </c>
      <c r="P115" s="7"/>
      <c r="Q115" s="6"/>
    </row>
    <row r="116" spans="1:17" x14ac:dyDescent="0.35">
      <c r="A116" s="6"/>
      <c r="B116" s="7"/>
      <c r="C116" s="7"/>
      <c r="D116" s="6"/>
      <c r="E116" s="6"/>
      <c r="F116" s="6"/>
      <c r="G116" s="6"/>
      <c r="H116" s="6"/>
      <c r="I116" s="7"/>
      <c r="J116" s="6"/>
      <c r="K116" s="6"/>
      <c r="L116" s="8"/>
      <c r="M116" s="8"/>
      <c r="N116" s="6"/>
      <c r="O116" s="9" t="str">
        <f t="shared" ca="1" si="3"/>
        <v>Amber</v>
      </c>
      <c r="P116" s="7"/>
      <c r="Q116" s="6"/>
    </row>
    <row r="117" spans="1:17" x14ac:dyDescent="0.35">
      <c r="A117" s="6"/>
      <c r="B117" s="7"/>
      <c r="C117" s="7"/>
      <c r="D117" s="6"/>
      <c r="E117" s="6"/>
      <c r="F117" s="6"/>
      <c r="G117" s="6"/>
      <c r="H117" s="6"/>
      <c r="I117" s="7"/>
      <c r="J117" s="6"/>
      <c r="K117" s="6"/>
      <c r="L117" s="8"/>
      <c r="M117" s="8"/>
      <c r="N117" s="6"/>
      <c r="O117" s="9" t="str">
        <f t="shared" ca="1" si="3"/>
        <v>Amber</v>
      </c>
      <c r="P117" s="7"/>
      <c r="Q117" s="6"/>
    </row>
    <row r="118" spans="1:17" x14ac:dyDescent="0.35">
      <c r="A118" s="6"/>
      <c r="B118" s="7"/>
      <c r="C118" s="7"/>
      <c r="D118" s="6"/>
      <c r="E118" s="6"/>
      <c r="F118" s="6"/>
      <c r="G118" s="6"/>
      <c r="H118" s="6"/>
      <c r="I118" s="7"/>
      <c r="J118" s="6"/>
      <c r="K118" s="6"/>
      <c r="L118" s="8"/>
      <c r="M118" s="8"/>
      <c r="N118" s="6"/>
      <c r="O118" s="9" t="str">
        <f t="shared" ca="1" si="3"/>
        <v>Amber</v>
      </c>
      <c r="P118" s="7"/>
      <c r="Q118" s="6"/>
    </row>
    <row r="119" spans="1:17" x14ac:dyDescent="0.35">
      <c r="A119" s="6"/>
      <c r="B119" s="7"/>
      <c r="C119" s="7"/>
      <c r="D119" s="6"/>
      <c r="E119" s="6"/>
      <c r="F119" s="6"/>
      <c r="G119" s="6"/>
      <c r="H119" s="6"/>
      <c r="I119" s="7"/>
      <c r="J119" s="6"/>
      <c r="K119" s="6"/>
      <c r="L119" s="8"/>
      <c r="M119" s="8"/>
      <c r="N119" s="6"/>
      <c r="O119" s="9" t="str">
        <f t="shared" ca="1" si="3"/>
        <v>Amber</v>
      </c>
      <c r="P119" s="7"/>
      <c r="Q119" s="6"/>
    </row>
    <row r="120" spans="1:17" x14ac:dyDescent="0.35">
      <c r="A120" s="6"/>
      <c r="B120" s="7"/>
      <c r="C120" s="7"/>
      <c r="D120" s="6"/>
      <c r="E120" s="6"/>
      <c r="F120" s="6"/>
      <c r="G120" s="6"/>
      <c r="H120" s="6"/>
      <c r="I120" s="7"/>
      <c r="J120" s="6"/>
      <c r="K120" s="6"/>
      <c r="L120" s="8"/>
      <c r="M120" s="8"/>
      <c r="N120" s="6"/>
      <c r="O120" s="9" t="str">
        <f t="shared" ca="1" si="3"/>
        <v>Amber</v>
      </c>
      <c r="P120" s="7"/>
      <c r="Q120" s="6"/>
    </row>
    <row r="121" spans="1:17" x14ac:dyDescent="0.35">
      <c r="A121" s="6"/>
      <c r="B121" s="7"/>
      <c r="C121" s="7"/>
      <c r="D121" s="6"/>
      <c r="E121" s="6"/>
      <c r="F121" s="6"/>
      <c r="G121" s="6"/>
      <c r="H121" s="6"/>
      <c r="I121" s="7"/>
      <c r="J121" s="6"/>
      <c r="K121" s="6"/>
      <c r="L121" s="8"/>
      <c r="M121" s="8"/>
      <c r="N121" s="6"/>
      <c r="O121" s="9" t="str">
        <f t="shared" ca="1" si="3"/>
        <v>Amber</v>
      </c>
      <c r="P121" s="7"/>
      <c r="Q121" s="6"/>
    </row>
    <row r="122" spans="1:17" x14ac:dyDescent="0.35">
      <c r="A122" s="6"/>
      <c r="B122" s="7"/>
      <c r="C122" s="7"/>
      <c r="D122" s="6"/>
      <c r="E122" s="6"/>
      <c r="F122" s="6"/>
      <c r="G122" s="6"/>
      <c r="H122" s="6"/>
      <c r="I122" s="7"/>
      <c r="J122" s="6"/>
      <c r="K122" s="6"/>
      <c r="L122" s="8"/>
      <c r="M122" s="8"/>
      <c r="N122" s="6"/>
      <c r="O122" s="9" t="str">
        <f t="shared" ca="1" si="3"/>
        <v>Amber</v>
      </c>
      <c r="P122" s="7"/>
      <c r="Q122" s="6"/>
    </row>
    <row r="123" spans="1:17" x14ac:dyDescent="0.35">
      <c r="A123" s="6"/>
      <c r="B123" s="7"/>
      <c r="C123" s="7"/>
      <c r="D123" s="6"/>
      <c r="E123" s="6"/>
      <c r="F123" s="6"/>
      <c r="G123" s="6"/>
      <c r="H123" s="6"/>
      <c r="I123" s="7"/>
      <c r="J123" s="6"/>
      <c r="K123" s="6"/>
      <c r="L123" s="8"/>
      <c r="M123" s="8"/>
      <c r="N123" s="6"/>
      <c r="O123" s="9" t="str">
        <f t="shared" ca="1" si="3"/>
        <v>Amber</v>
      </c>
      <c r="P123" s="7"/>
      <c r="Q123" s="6"/>
    </row>
    <row r="124" spans="1:17" x14ac:dyDescent="0.35">
      <c r="A124" s="6"/>
      <c r="B124" s="7"/>
      <c r="C124" s="7"/>
      <c r="D124" s="6"/>
      <c r="E124" s="6"/>
      <c r="F124" s="6"/>
      <c r="G124" s="6"/>
      <c r="H124" s="6"/>
      <c r="I124" s="7"/>
      <c r="J124" s="6"/>
      <c r="K124" s="6"/>
      <c r="L124" s="8"/>
      <c r="M124" s="8"/>
      <c r="N124" s="6"/>
      <c r="O124" s="9" t="str">
        <f t="shared" ca="1" si="3"/>
        <v>Amber</v>
      </c>
      <c r="P124" s="7"/>
      <c r="Q124" s="6"/>
    </row>
    <row r="125" spans="1:17" x14ac:dyDescent="0.35">
      <c r="A125" s="6"/>
      <c r="B125" s="7"/>
      <c r="C125" s="7"/>
      <c r="D125" s="6"/>
      <c r="E125" s="6"/>
      <c r="F125" s="6"/>
      <c r="G125" s="6"/>
      <c r="H125" s="6"/>
      <c r="I125" s="7"/>
      <c r="J125" s="6"/>
      <c r="K125" s="6"/>
      <c r="L125" s="8"/>
      <c r="M125" s="8"/>
      <c r="N125" s="6"/>
      <c r="O125" s="9" t="str">
        <f t="shared" ca="1" si="3"/>
        <v>Amber</v>
      </c>
      <c r="P125" s="7"/>
      <c r="Q125" s="6"/>
    </row>
    <row r="126" spans="1:17" x14ac:dyDescent="0.35">
      <c r="A126" s="6"/>
      <c r="B126" s="7"/>
      <c r="C126" s="7"/>
      <c r="D126" s="6"/>
      <c r="E126" s="6"/>
      <c r="F126" s="6"/>
      <c r="G126" s="6"/>
      <c r="H126" s="6"/>
      <c r="I126" s="7"/>
      <c r="J126" s="6"/>
      <c r="K126" s="6"/>
      <c r="L126" s="8"/>
      <c r="M126" s="8"/>
      <c r="N126" s="6"/>
      <c r="O126" s="9" t="str">
        <f t="shared" ca="1" si="3"/>
        <v>Amber</v>
      </c>
      <c r="P126" s="7"/>
      <c r="Q126" s="6"/>
    </row>
    <row r="127" spans="1:17" x14ac:dyDescent="0.35">
      <c r="A127" s="6"/>
      <c r="B127" s="7"/>
      <c r="C127" s="7"/>
      <c r="D127" s="6"/>
      <c r="E127" s="6"/>
      <c r="F127" s="6"/>
      <c r="G127" s="6"/>
      <c r="H127" s="6"/>
      <c r="I127" s="7"/>
      <c r="J127" s="6"/>
      <c r="K127" s="6"/>
      <c r="L127" s="8"/>
      <c r="M127" s="8"/>
      <c r="N127" s="6"/>
      <c r="O127" s="9" t="str">
        <f t="shared" ca="1" si="3"/>
        <v>Amber</v>
      </c>
      <c r="P127" s="7"/>
      <c r="Q127" s="6"/>
    </row>
    <row r="128" spans="1:17" x14ac:dyDescent="0.35">
      <c r="A128" s="6"/>
      <c r="B128" s="7"/>
      <c r="C128" s="7"/>
      <c r="D128" s="6"/>
      <c r="E128" s="6"/>
      <c r="F128" s="6"/>
      <c r="G128" s="6"/>
      <c r="H128" s="6"/>
      <c r="I128" s="7"/>
      <c r="J128" s="6"/>
      <c r="K128" s="6"/>
      <c r="L128" s="8"/>
      <c r="M128" s="8"/>
      <c r="N128" s="6"/>
      <c r="O128" s="9" t="str">
        <f t="shared" ca="1" si="3"/>
        <v>Amber</v>
      </c>
      <c r="P128" s="7"/>
      <c r="Q128" s="6"/>
    </row>
    <row r="129" spans="1:17" x14ac:dyDescent="0.35">
      <c r="A129" s="6"/>
      <c r="B129" s="7"/>
      <c r="C129" s="7"/>
      <c r="D129" s="6"/>
      <c r="E129" s="6"/>
      <c r="F129" s="6"/>
      <c r="G129" s="6"/>
      <c r="H129" s="6"/>
      <c r="I129" s="7"/>
      <c r="J129" s="6"/>
      <c r="K129" s="6"/>
      <c r="L129" s="8"/>
      <c r="M129" s="8"/>
      <c r="N129" s="6"/>
      <c r="O129" s="9" t="str">
        <f t="shared" ca="1" si="3"/>
        <v>Amber</v>
      </c>
      <c r="P129" s="7"/>
      <c r="Q129" s="6"/>
    </row>
    <row r="130" spans="1:17" x14ac:dyDescent="0.35">
      <c r="A130" s="6"/>
      <c r="B130" s="7"/>
      <c r="C130" s="7"/>
      <c r="D130" s="6"/>
      <c r="E130" s="6"/>
      <c r="F130" s="6"/>
      <c r="G130" s="6"/>
      <c r="H130" s="6"/>
      <c r="I130" s="7"/>
      <c r="J130" s="6"/>
      <c r="K130" s="6"/>
      <c r="L130" s="8"/>
      <c r="M130" s="8"/>
      <c r="N130" s="6"/>
      <c r="O130" s="9" t="str">
        <f t="shared" ca="1" si="3"/>
        <v>Amber</v>
      </c>
      <c r="P130" s="7"/>
      <c r="Q130" s="6"/>
    </row>
    <row r="131" spans="1:17" x14ac:dyDescent="0.35">
      <c r="A131" s="6"/>
      <c r="B131" s="7"/>
      <c r="C131" s="7"/>
      <c r="D131" s="6"/>
      <c r="E131" s="6"/>
      <c r="F131" s="6"/>
      <c r="G131" s="6"/>
      <c r="H131" s="6"/>
      <c r="I131" s="7"/>
      <c r="J131" s="6"/>
      <c r="K131" s="6"/>
      <c r="L131" s="8"/>
      <c r="M131" s="8"/>
      <c r="N131" s="6"/>
      <c r="O131" s="9" t="str">
        <f t="shared" ca="1" si="3"/>
        <v>Amber</v>
      </c>
      <c r="P131" s="7"/>
      <c r="Q131" s="6"/>
    </row>
    <row r="132" spans="1:17" x14ac:dyDescent="0.35">
      <c r="A132" s="6"/>
      <c r="B132" s="7"/>
      <c r="C132" s="7"/>
      <c r="D132" s="6"/>
      <c r="E132" s="6"/>
      <c r="F132" s="6"/>
      <c r="G132" s="6"/>
      <c r="H132" s="6"/>
      <c r="I132" s="7"/>
      <c r="J132" s="6"/>
      <c r="K132" s="6"/>
      <c r="L132" s="8"/>
      <c r="M132" s="8"/>
      <c r="N132" s="6"/>
      <c r="O132" s="9" t="str">
        <f t="shared" ca="1" si="3"/>
        <v>Amber</v>
      </c>
      <c r="P132" s="7"/>
      <c r="Q132" s="6"/>
    </row>
    <row r="133" spans="1:17" x14ac:dyDescent="0.35">
      <c r="A133" s="6"/>
      <c r="B133" s="7"/>
      <c r="C133" s="7"/>
      <c r="D133" s="6"/>
      <c r="E133" s="6"/>
      <c r="F133" s="6"/>
      <c r="G133" s="6"/>
      <c r="H133" s="6"/>
      <c r="I133" s="7"/>
      <c r="J133" s="6"/>
      <c r="K133" s="6"/>
      <c r="L133" s="8"/>
      <c r="M133" s="8"/>
      <c r="N133" s="6"/>
      <c r="O133" s="9" t="str">
        <f t="shared" ca="1" si="3"/>
        <v>Amber</v>
      </c>
      <c r="P133" s="7"/>
      <c r="Q133" s="6"/>
    </row>
    <row r="134" spans="1:17" x14ac:dyDescent="0.35">
      <c r="A134" s="6"/>
      <c r="B134" s="7"/>
      <c r="C134" s="7"/>
      <c r="D134" s="6"/>
      <c r="E134" s="6"/>
      <c r="F134" s="6"/>
      <c r="G134" s="6"/>
      <c r="H134" s="6"/>
      <c r="I134" s="7"/>
      <c r="J134" s="6"/>
      <c r="K134" s="6"/>
      <c r="L134" s="8"/>
      <c r="M134" s="8"/>
      <c r="N134" s="6"/>
      <c r="O134" s="9" t="str">
        <f t="shared" ca="1" si="3"/>
        <v>Amber</v>
      </c>
      <c r="P134" s="7"/>
      <c r="Q134" s="6"/>
    </row>
    <row r="135" spans="1:17" x14ac:dyDescent="0.35">
      <c r="A135" s="6"/>
      <c r="B135" s="7"/>
      <c r="C135" s="7"/>
      <c r="D135" s="6"/>
      <c r="E135" s="6"/>
      <c r="F135" s="6"/>
      <c r="G135" s="6"/>
      <c r="H135" s="6"/>
      <c r="I135" s="7"/>
      <c r="J135" s="6"/>
      <c r="K135" s="6"/>
      <c r="L135" s="8"/>
      <c r="M135" s="8"/>
      <c r="N135" s="6"/>
      <c r="O135" s="9" t="str">
        <f t="shared" ca="1" si="3"/>
        <v>Amber</v>
      </c>
      <c r="P135" s="7"/>
      <c r="Q135" s="6"/>
    </row>
    <row r="136" spans="1:17" x14ac:dyDescent="0.35">
      <c r="A136" s="6"/>
      <c r="B136" s="7"/>
      <c r="C136" s="7"/>
      <c r="D136" s="6"/>
      <c r="E136" s="6"/>
      <c r="F136" s="6"/>
      <c r="G136" s="6"/>
      <c r="H136" s="6"/>
      <c r="I136" s="7"/>
      <c r="J136" s="6"/>
      <c r="K136" s="6"/>
      <c r="L136" s="8"/>
      <c r="M136" s="8"/>
      <c r="N136" s="6"/>
      <c r="O136" s="9" t="str">
        <f t="shared" ref="O136:O167" ca="1" si="4">IF($N136="Implemented","Green",IF($N136="Not Applicable","Grey",IF(AND($L136&lt;&gt;"",$L136&lt;TODAY()),"Red",IF($N136="Blocked","Red",IF($N136="In Progress","Amber",IF($N136="Not Started","Amber","Amber"))))))</f>
        <v>Amber</v>
      </c>
      <c r="P136" s="7"/>
      <c r="Q136" s="6"/>
    </row>
    <row r="137" spans="1:17" x14ac:dyDescent="0.35">
      <c r="A137" s="6"/>
      <c r="B137" s="7"/>
      <c r="C137" s="7"/>
      <c r="D137" s="6"/>
      <c r="E137" s="6"/>
      <c r="F137" s="6"/>
      <c r="G137" s="6"/>
      <c r="H137" s="6"/>
      <c r="I137" s="7"/>
      <c r="J137" s="6"/>
      <c r="K137" s="6"/>
      <c r="L137" s="8"/>
      <c r="M137" s="8"/>
      <c r="N137" s="6"/>
      <c r="O137" s="9" t="str">
        <f t="shared" ca="1" si="4"/>
        <v>Amber</v>
      </c>
      <c r="P137" s="7"/>
      <c r="Q137" s="6"/>
    </row>
    <row r="138" spans="1:17" x14ac:dyDescent="0.35">
      <c r="A138" s="6"/>
      <c r="B138" s="7"/>
      <c r="C138" s="7"/>
      <c r="D138" s="6"/>
      <c r="E138" s="6"/>
      <c r="F138" s="6"/>
      <c r="G138" s="6"/>
      <c r="H138" s="6"/>
      <c r="I138" s="7"/>
      <c r="J138" s="6"/>
      <c r="K138" s="6"/>
      <c r="L138" s="8"/>
      <c r="M138" s="8"/>
      <c r="N138" s="6"/>
      <c r="O138" s="9" t="str">
        <f t="shared" ca="1" si="4"/>
        <v>Amber</v>
      </c>
      <c r="P138" s="7"/>
      <c r="Q138" s="6"/>
    </row>
    <row r="139" spans="1:17" x14ac:dyDescent="0.35">
      <c r="A139" s="6"/>
      <c r="B139" s="7"/>
      <c r="C139" s="7"/>
      <c r="D139" s="6"/>
      <c r="E139" s="6"/>
      <c r="F139" s="6"/>
      <c r="G139" s="6"/>
      <c r="H139" s="6"/>
      <c r="I139" s="7"/>
      <c r="J139" s="6"/>
      <c r="K139" s="6"/>
      <c r="L139" s="8"/>
      <c r="M139" s="8"/>
      <c r="N139" s="6"/>
      <c r="O139" s="9" t="str">
        <f t="shared" ca="1" si="4"/>
        <v>Amber</v>
      </c>
      <c r="P139" s="7"/>
      <c r="Q139" s="6"/>
    </row>
    <row r="140" spans="1:17" x14ac:dyDescent="0.35">
      <c r="A140" s="6"/>
      <c r="B140" s="7"/>
      <c r="C140" s="7"/>
      <c r="D140" s="6"/>
      <c r="E140" s="6"/>
      <c r="F140" s="6"/>
      <c r="G140" s="6"/>
      <c r="H140" s="6"/>
      <c r="I140" s="7"/>
      <c r="J140" s="6"/>
      <c r="K140" s="6"/>
      <c r="L140" s="8"/>
      <c r="M140" s="8"/>
      <c r="N140" s="6"/>
      <c r="O140" s="9" t="str">
        <f t="shared" ca="1" si="4"/>
        <v>Amber</v>
      </c>
      <c r="P140" s="7"/>
      <c r="Q140" s="6"/>
    </row>
    <row r="141" spans="1:17" x14ac:dyDescent="0.35">
      <c r="A141" s="6"/>
      <c r="B141" s="7"/>
      <c r="C141" s="7"/>
      <c r="D141" s="6"/>
      <c r="E141" s="6"/>
      <c r="F141" s="6"/>
      <c r="G141" s="6"/>
      <c r="H141" s="6"/>
      <c r="I141" s="7"/>
      <c r="J141" s="6"/>
      <c r="K141" s="6"/>
      <c r="L141" s="8"/>
      <c r="M141" s="8"/>
      <c r="N141" s="6"/>
      <c r="O141" s="9" t="str">
        <f t="shared" ca="1" si="4"/>
        <v>Amber</v>
      </c>
      <c r="P141" s="7"/>
      <c r="Q141" s="6"/>
    </row>
    <row r="142" spans="1:17" x14ac:dyDescent="0.35">
      <c r="A142" s="6"/>
      <c r="B142" s="7"/>
      <c r="C142" s="7"/>
      <c r="D142" s="6"/>
      <c r="E142" s="6"/>
      <c r="F142" s="6"/>
      <c r="G142" s="6"/>
      <c r="H142" s="6"/>
      <c r="I142" s="7"/>
      <c r="J142" s="6"/>
      <c r="K142" s="6"/>
      <c r="L142" s="8"/>
      <c r="M142" s="8"/>
      <c r="N142" s="6"/>
      <c r="O142" s="9" t="str">
        <f t="shared" ca="1" si="4"/>
        <v>Amber</v>
      </c>
      <c r="P142" s="7"/>
      <c r="Q142" s="6"/>
    </row>
    <row r="143" spans="1:17" x14ac:dyDescent="0.35">
      <c r="A143" s="6"/>
      <c r="B143" s="7"/>
      <c r="C143" s="7"/>
      <c r="D143" s="6"/>
      <c r="E143" s="6"/>
      <c r="F143" s="6"/>
      <c r="G143" s="6"/>
      <c r="H143" s="6"/>
      <c r="I143" s="7"/>
      <c r="J143" s="6"/>
      <c r="K143" s="6"/>
      <c r="L143" s="8"/>
      <c r="M143" s="8"/>
      <c r="N143" s="6"/>
      <c r="O143" s="9" t="str">
        <f t="shared" ca="1" si="4"/>
        <v>Amber</v>
      </c>
      <c r="P143" s="7"/>
      <c r="Q143" s="6"/>
    </row>
    <row r="144" spans="1:17" x14ac:dyDescent="0.35">
      <c r="A144" s="6"/>
      <c r="B144" s="7"/>
      <c r="C144" s="7"/>
      <c r="D144" s="6"/>
      <c r="E144" s="6"/>
      <c r="F144" s="6"/>
      <c r="G144" s="6"/>
      <c r="H144" s="6"/>
      <c r="I144" s="7"/>
      <c r="J144" s="6"/>
      <c r="K144" s="6"/>
      <c r="L144" s="8"/>
      <c r="M144" s="8"/>
      <c r="N144" s="6"/>
      <c r="O144" s="9" t="str">
        <f t="shared" ca="1" si="4"/>
        <v>Amber</v>
      </c>
      <c r="P144" s="7"/>
      <c r="Q144" s="6"/>
    </row>
    <row r="145" spans="1:17" x14ac:dyDescent="0.35">
      <c r="A145" s="6"/>
      <c r="B145" s="7"/>
      <c r="C145" s="7"/>
      <c r="D145" s="6"/>
      <c r="E145" s="6"/>
      <c r="F145" s="6"/>
      <c r="G145" s="6"/>
      <c r="H145" s="6"/>
      <c r="I145" s="7"/>
      <c r="J145" s="6"/>
      <c r="K145" s="6"/>
      <c r="L145" s="8"/>
      <c r="M145" s="8"/>
      <c r="N145" s="6"/>
      <c r="O145" s="9" t="str">
        <f t="shared" ca="1" si="4"/>
        <v>Amber</v>
      </c>
      <c r="P145" s="7"/>
      <c r="Q145" s="6"/>
    </row>
    <row r="146" spans="1:17" x14ac:dyDescent="0.35">
      <c r="A146" s="6"/>
      <c r="B146" s="7"/>
      <c r="C146" s="7"/>
      <c r="D146" s="6"/>
      <c r="E146" s="6"/>
      <c r="F146" s="6"/>
      <c r="G146" s="6"/>
      <c r="H146" s="6"/>
      <c r="I146" s="7"/>
      <c r="J146" s="6"/>
      <c r="K146" s="6"/>
      <c r="L146" s="8"/>
      <c r="M146" s="8"/>
      <c r="N146" s="6"/>
      <c r="O146" s="9" t="str">
        <f t="shared" ca="1" si="4"/>
        <v>Amber</v>
      </c>
      <c r="P146" s="7"/>
      <c r="Q146" s="6"/>
    </row>
    <row r="147" spans="1:17" x14ac:dyDescent="0.35">
      <c r="A147" s="6"/>
      <c r="B147" s="7"/>
      <c r="C147" s="7"/>
      <c r="D147" s="6"/>
      <c r="E147" s="6"/>
      <c r="F147" s="6"/>
      <c r="G147" s="6"/>
      <c r="H147" s="6"/>
      <c r="I147" s="7"/>
      <c r="J147" s="6"/>
      <c r="K147" s="6"/>
      <c r="L147" s="8"/>
      <c r="M147" s="8"/>
      <c r="N147" s="6"/>
      <c r="O147" s="9" t="str">
        <f t="shared" ca="1" si="4"/>
        <v>Amber</v>
      </c>
      <c r="P147" s="7"/>
      <c r="Q147" s="6"/>
    </row>
    <row r="148" spans="1:17" x14ac:dyDescent="0.35">
      <c r="A148" s="6"/>
      <c r="B148" s="7"/>
      <c r="C148" s="7"/>
      <c r="D148" s="6"/>
      <c r="E148" s="6"/>
      <c r="F148" s="6"/>
      <c r="G148" s="6"/>
      <c r="H148" s="6"/>
      <c r="I148" s="7"/>
      <c r="J148" s="6"/>
      <c r="K148" s="6"/>
      <c r="L148" s="8"/>
      <c r="M148" s="8"/>
      <c r="N148" s="6"/>
      <c r="O148" s="9" t="str">
        <f t="shared" ca="1" si="4"/>
        <v>Amber</v>
      </c>
      <c r="P148" s="7"/>
      <c r="Q148" s="6"/>
    </row>
    <row r="149" spans="1:17" x14ac:dyDescent="0.35">
      <c r="A149" s="6"/>
      <c r="B149" s="7"/>
      <c r="C149" s="7"/>
      <c r="D149" s="6"/>
      <c r="E149" s="6"/>
      <c r="F149" s="6"/>
      <c r="G149" s="6"/>
      <c r="H149" s="6"/>
      <c r="I149" s="7"/>
      <c r="J149" s="6"/>
      <c r="K149" s="6"/>
      <c r="L149" s="8"/>
      <c r="M149" s="8"/>
      <c r="N149" s="6"/>
      <c r="O149" s="9" t="str">
        <f t="shared" ca="1" si="4"/>
        <v>Amber</v>
      </c>
      <c r="P149" s="7"/>
      <c r="Q149" s="6"/>
    </row>
    <row r="150" spans="1:17" x14ac:dyDescent="0.35">
      <c r="A150" s="6"/>
      <c r="B150" s="7"/>
      <c r="C150" s="7"/>
      <c r="D150" s="6"/>
      <c r="E150" s="6"/>
      <c r="F150" s="6"/>
      <c r="G150" s="6"/>
      <c r="H150" s="6"/>
      <c r="I150" s="7"/>
      <c r="J150" s="6"/>
      <c r="K150" s="6"/>
      <c r="L150" s="8"/>
      <c r="M150" s="8"/>
      <c r="N150" s="6"/>
      <c r="O150" s="9" t="str">
        <f t="shared" ca="1" si="4"/>
        <v>Amber</v>
      </c>
      <c r="P150" s="7"/>
      <c r="Q150" s="6"/>
    </row>
    <row r="151" spans="1:17" x14ac:dyDescent="0.35">
      <c r="A151" s="6"/>
      <c r="B151" s="7"/>
      <c r="C151" s="7"/>
      <c r="D151" s="6"/>
      <c r="E151" s="6"/>
      <c r="F151" s="6"/>
      <c r="G151" s="6"/>
      <c r="H151" s="6"/>
      <c r="I151" s="7"/>
      <c r="J151" s="6"/>
      <c r="K151" s="6"/>
      <c r="L151" s="8"/>
      <c r="M151" s="8"/>
      <c r="N151" s="6"/>
      <c r="O151" s="9" t="str">
        <f t="shared" ca="1" si="4"/>
        <v>Amber</v>
      </c>
      <c r="P151" s="7"/>
      <c r="Q151" s="6"/>
    </row>
    <row r="152" spans="1:17" x14ac:dyDescent="0.35">
      <c r="A152" s="6"/>
      <c r="B152" s="7"/>
      <c r="C152" s="7"/>
      <c r="D152" s="6"/>
      <c r="E152" s="6"/>
      <c r="F152" s="6"/>
      <c r="G152" s="6"/>
      <c r="H152" s="6"/>
      <c r="I152" s="7"/>
      <c r="J152" s="6"/>
      <c r="K152" s="6"/>
      <c r="L152" s="8"/>
      <c r="M152" s="8"/>
      <c r="N152" s="6"/>
      <c r="O152" s="9" t="str">
        <f t="shared" ca="1" si="4"/>
        <v>Amber</v>
      </c>
      <c r="P152" s="7"/>
      <c r="Q152" s="6"/>
    </row>
    <row r="153" spans="1:17" x14ac:dyDescent="0.35">
      <c r="A153" s="6"/>
      <c r="B153" s="7"/>
      <c r="C153" s="7"/>
      <c r="D153" s="6"/>
      <c r="E153" s="6"/>
      <c r="F153" s="6"/>
      <c r="G153" s="6"/>
      <c r="H153" s="6"/>
      <c r="I153" s="7"/>
      <c r="J153" s="6"/>
      <c r="K153" s="6"/>
      <c r="L153" s="8"/>
      <c r="M153" s="8"/>
      <c r="N153" s="6"/>
      <c r="O153" s="9" t="str">
        <f t="shared" ca="1" si="4"/>
        <v>Amber</v>
      </c>
      <c r="P153" s="7"/>
      <c r="Q153" s="6"/>
    </row>
    <row r="154" spans="1:17" x14ac:dyDescent="0.35">
      <c r="A154" s="6"/>
      <c r="B154" s="7"/>
      <c r="C154" s="7"/>
      <c r="D154" s="6"/>
      <c r="E154" s="6"/>
      <c r="F154" s="6"/>
      <c r="G154" s="6"/>
      <c r="H154" s="6"/>
      <c r="I154" s="7"/>
      <c r="J154" s="6"/>
      <c r="K154" s="6"/>
      <c r="L154" s="8"/>
      <c r="M154" s="8"/>
      <c r="N154" s="6"/>
      <c r="O154" s="9" t="str">
        <f t="shared" ca="1" si="4"/>
        <v>Amber</v>
      </c>
      <c r="P154" s="7"/>
      <c r="Q154" s="6"/>
    </row>
    <row r="155" spans="1:17" x14ac:dyDescent="0.35">
      <c r="A155" s="6"/>
      <c r="B155" s="7"/>
      <c r="C155" s="7"/>
      <c r="D155" s="6"/>
      <c r="E155" s="6"/>
      <c r="F155" s="6"/>
      <c r="G155" s="6"/>
      <c r="H155" s="6"/>
      <c r="I155" s="7"/>
      <c r="J155" s="6"/>
      <c r="K155" s="6"/>
      <c r="L155" s="8"/>
      <c r="M155" s="8"/>
      <c r="N155" s="6"/>
      <c r="O155" s="9" t="str">
        <f t="shared" ca="1" si="4"/>
        <v>Amber</v>
      </c>
      <c r="P155" s="7"/>
      <c r="Q155" s="6"/>
    </row>
    <row r="156" spans="1:17" x14ac:dyDescent="0.35">
      <c r="A156" s="6"/>
      <c r="B156" s="7"/>
      <c r="C156" s="7"/>
      <c r="D156" s="6"/>
      <c r="E156" s="6"/>
      <c r="F156" s="6"/>
      <c r="G156" s="6"/>
      <c r="H156" s="6"/>
      <c r="I156" s="7"/>
      <c r="J156" s="6"/>
      <c r="K156" s="6"/>
      <c r="L156" s="8"/>
      <c r="M156" s="8"/>
      <c r="N156" s="6"/>
      <c r="O156" s="9" t="str">
        <f t="shared" ca="1" si="4"/>
        <v>Amber</v>
      </c>
      <c r="P156" s="7"/>
      <c r="Q156" s="6"/>
    </row>
    <row r="157" spans="1:17" x14ac:dyDescent="0.35">
      <c r="A157" s="6"/>
      <c r="B157" s="7"/>
      <c r="C157" s="7"/>
      <c r="D157" s="6"/>
      <c r="E157" s="6"/>
      <c r="F157" s="6"/>
      <c r="G157" s="6"/>
      <c r="H157" s="6"/>
      <c r="I157" s="7"/>
      <c r="J157" s="6"/>
      <c r="K157" s="6"/>
      <c r="L157" s="8"/>
      <c r="M157" s="8"/>
      <c r="N157" s="6"/>
      <c r="O157" s="9" t="str">
        <f t="shared" ca="1" si="4"/>
        <v>Amber</v>
      </c>
      <c r="P157" s="7"/>
      <c r="Q157" s="6"/>
    </row>
    <row r="158" spans="1:17" x14ac:dyDescent="0.35">
      <c r="A158" s="6"/>
      <c r="B158" s="7"/>
      <c r="C158" s="7"/>
      <c r="D158" s="6"/>
      <c r="E158" s="6"/>
      <c r="F158" s="6"/>
      <c r="G158" s="6"/>
      <c r="H158" s="6"/>
      <c r="I158" s="7"/>
      <c r="J158" s="6"/>
      <c r="K158" s="6"/>
      <c r="L158" s="8"/>
      <c r="M158" s="8"/>
      <c r="N158" s="6"/>
      <c r="O158" s="9" t="str">
        <f t="shared" ca="1" si="4"/>
        <v>Amber</v>
      </c>
      <c r="P158" s="7"/>
      <c r="Q158" s="6"/>
    </row>
    <row r="159" spans="1:17" x14ac:dyDescent="0.35">
      <c r="A159" s="6"/>
      <c r="B159" s="7"/>
      <c r="C159" s="7"/>
      <c r="D159" s="6"/>
      <c r="E159" s="6"/>
      <c r="F159" s="6"/>
      <c r="G159" s="6"/>
      <c r="H159" s="6"/>
      <c r="I159" s="7"/>
      <c r="J159" s="6"/>
      <c r="K159" s="6"/>
      <c r="L159" s="8"/>
      <c r="M159" s="8"/>
      <c r="N159" s="6"/>
      <c r="O159" s="9" t="str">
        <f t="shared" ca="1" si="4"/>
        <v>Amber</v>
      </c>
      <c r="P159" s="7"/>
      <c r="Q159" s="6"/>
    </row>
    <row r="160" spans="1:17" x14ac:dyDescent="0.35">
      <c r="A160" s="6"/>
      <c r="B160" s="7"/>
      <c r="C160" s="7"/>
      <c r="D160" s="6"/>
      <c r="E160" s="6"/>
      <c r="F160" s="6"/>
      <c r="G160" s="6"/>
      <c r="H160" s="6"/>
      <c r="I160" s="7"/>
      <c r="J160" s="6"/>
      <c r="K160" s="6"/>
      <c r="L160" s="8"/>
      <c r="M160" s="8"/>
      <c r="N160" s="6"/>
      <c r="O160" s="9" t="str">
        <f t="shared" ca="1" si="4"/>
        <v>Amber</v>
      </c>
      <c r="P160" s="7"/>
      <c r="Q160" s="6"/>
    </row>
    <row r="161" spans="1:17" x14ac:dyDescent="0.35">
      <c r="A161" s="6"/>
      <c r="B161" s="7"/>
      <c r="C161" s="7"/>
      <c r="D161" s="6"/>
      <c r="E161" s="6"/>
      <c r="F161" s="6"/>
      <c r="G161" s="6"/>
      <c r="H161" s="6"/>
      <c r="I161" s="7"/>
      <c r="J161" s="6"/>
      <c r="K161" s="6"/>
      <c r="L161" s="8"/>
      <c r="M161" s="8"/>
      <c r="N161" s="6"/>
      <c r="O161" s="9" t="str">
        <f t="shared" ca="1" si="4"/>
        <v>Amber</v>
      </c>
      <c r="P161" s="7"/>
      <c r="Q161" s="6"/>
    </row>
    <row r="162" spans="1:17" x14ac:dyDescent="0.35">
      <c r="A162" s="6"/>
      <c r="B162" s="7"/>
      <c r="C162" s="7"/>
      <c r="D162" s="6"/>
      <c r="E162" s="6"/>
      <c r="F162" s="6"/>
      <c r="G162" s="6"/>
      <c r="H162" s="6"/>
      <c r="I162" s="7"/>
      <c r="J162" s="6"/>
      <c r="K162" s="6"/>
      <c r="L162" s="8"/>
      <c r="M162" s="8"/>
      <c r="N162" s="6"/>
      <c r="O162" s="9" t="str">
        <f t="shared" ca="1" si="4"/>
        <v>Amber</v>
      </c>
      <c r="P162" s="7"/>
      <c r="Q162" s="6"/>
    </row>
    <row r="163" spans="1:17" x14ac:dyDescent="0.35">
      <c r="A163" s="6"/>
      <c r="B163" s="7"/>
      <c r="C163" s="7"/>
      <c r="D163" s="6"/>
      <c r="E163" s="6"/>
      <c r="F163" s="6"/>
      <c r="G163" s="6"/>
      <c r="H163" s="6"/>
      <c r="I163" s="7"/>
      <c r="J163" s="6"/>
      <c r="K163" s="6"/>
      <c r="L163" s="8"/>
      <c r="M163" s="8"/>
      <c r="N163" s="6"/>
      <c r="O163" s="9" t="str">
        <f t="shared" ca="1" si="4"/>
        <v>Amber</v>
      </c>
      <c r="P163" s="7"/>
      <c r="Q163" s="6"/>
    </row>
    <row r="164" spans="1:17" x14ac:dyDescent="0.35">
      <c r="A164" s="6"/>
      <c r="B164" s="7"/>
      <c r="C164" s="7"/>
      <c r="D164" s="6"/>
      <c r="E164" s="6"/>
      <c r="F164" s="6"/>
      <c r="G164" s="6"/>
      <c r="H164" s="6"/>
      <c r="I164" s="7"/>
      <c r="J164" s="6"/>
      <c r="K164" s="6"/>
      <c r="L164" s="8"/>
      <c r="M164" s="8"/>
      <c r="N164" s="6"/>
      <c r="O164" s="9" t="str">
        <f t="shared" ca="1" si="4"/>
        <v>Amber</v>
      </c>
      <c r="P164" s="7"/>
      <c r="Q164" s="6"/>
    </row>
    <row r="165" spans="1:17" x14ac:dyDescent="0.35">
      <c r="A165" s="6"/>
      <c r="B165" s="7"/>
      <c r="C165" s="7"/>
      <c r="D165" s="6"/>
      <c r="E165" s="6"/>
      <c r="F165" s="6"/>
      <c r="G165" s="6"/>
      <c r="H165" s="6"/>
      <c r="I165" s="7"/>
      <c r="J165" s="6"/>
      <c r="K165" s="6"/>
      <c r="L165" s="8"/>
      <c r="M165" s="8"/>
      <c r="N165" s="6"/>
      <c r="O165" s="9" t="str">
        <f t="shared" ca="1" si="4"/>
        <v>Amber</v>
      </c>
      <c r="P165" s="7"/>
      <c r="Q165" s="6"/>
    </row>
    <row r="166" spans="1:17" x14ac:dyDescent="0.35">
      <c r="A166" s="6"/>
      <c r="B166" s="7"/>
      <c r="C166" s="7"/>
      <c r="D166" s="6"/>
      <c r="E166" s="6"/>
      <c r="F166" s="6"/>
      <c r="G166" s="6"/>
      <c r="H166" s="6"/>
      <c r="I166" s="7"/>
      <c r="J166" s="6"/>
      <c r="K166" s="6"/>
      <c r="L166" s="8"/>
      <c r="M166" s="8"/>
      <c r="N166" s="6"/>
      <c r="O166" s="9" t="str">
        <f t="shared" ca="1" si="4"/>
        <v>Amber</v>
      </c>
      <c r="P166" s="7"/>
      <c r="Q166" s="6"/>
    </row>
    <row r="167" spans="1:17" x14ac:dyDescent="0.35">
      <c r="A167" s="6"/>
      <c r="B167" s="7"/>
      <c r="C167" s="7"/>
      <c r="D167" s="6"/>
      <c r="E167" s="6"/>
      <c r="F167" s="6"/>
      <c r="G167" s="6"/>
      <c r="H167" s="6"/>
      <c r="I167" s="7"/>
      <c r="J167" s="6"/>
      <c r="K167" s="6"/>
      <c r="L167" s="8"/>
      <c r="M167" s="8"/>
      <c r="N167" s="6"/>
      <c r="O167" s="9" t="str">
        <f t="shared" ca="1" si="4"/>
        <v>Amber</v>
      </c>
      <c r="P167" s="7"/>
      <c r="Q167" s="6"/>
    </row>
    <row r="168" spans="1:17" x14ac:dyDescent="0.35">
      <c r="A168" s="6"/>
      <c r="B168" s="7"/>
      <c r="C168" s="7"/>
      <c r="D168" s="6"/>
      <c r="E168" s="6"/>
      <c r="F168" s="6"/>
      <c r="G168" s="6"/>
      <c r="H168" s="6"/>
      <c r="I168" s="7"/>
      <c r="J168" s="6"/>
      <c r="K168" s="6"/>
      <c r="L168" s="8"/>
      <c r="M168" s="8"/>
      <c r="N168" s="6"/>
      <c r="O168" s="9" t="str">
        <f t="shared" ref="O168:O199" ca="1" si="5">IF($N168="Implemented","Green",IF($N168="Not Applicable","Grey",IF(AND($L168&lt;&gt;"",$L168&lt;TODAY()),"Red",IF($N168="Blocked","Red",IF($N168="In Progress","Amber",IF($N168="Not Started","Amber","Amber"))))))</f>
        <v>Amber</v>
      </c>
      <c r="P168" s="7"/>
      <c r="Q168" s="6"/>
    </row>
    <row r="169" spans="1:17" x14ac:dyDescent="0.35">
      <c r="A169" s="6"/>
      <c r="B169" s="7"/>
      <c r="C169" s="7"/>
      <c r="D169" s="6"/>
      <c r="E169" s="6"/>
      <c r="F169" s="6"/>
      <c r="G169" s="6"/>
      <c r="H169" s="6"/>
      <c r="I169" s="7"/>
      <c r="J169" s="6"/>
      <c r="K169" s="6"/>
      <c r="L169" s="8"/>
      <c r="M169" s="8"/>
      <c r="N169" s="6"/>
      <c r="O169" s="9" t="str">
        <f t="shared" ca="1" si="5"/>
        <v>Amber</v>
      </c>
      <c r="P169" s="7"/>
      <c r="Q169" s="6"/>
    </row>
    <row r="170" spans="1:17" x14ac:dyDescent="0.35">
      <c r="A170" s="6"/>
      <c r="B170" s="7"/>
      <c r="C170" s="7"/>
      <c r="D170" s="6"/>
      <c r="E170" s="6"/>
      <c r="F170" s="6"/>
      <c r="G170" s="6"/>
      <c r="H170" s="6"/>
      <c r="I170" s="7"/>
      <c r="J170" s="6"/>
      <c r="K170" s="6"/>
      <c r="L170" s="8"/>
      <c r="M170" s="8"/>
      <c r="N170" s="6"/>
      <c r="O170" s="9" t="str">
        <f t="shared" ca="1" si="5"/>
        <v>Amber</v>
      </c>
      <c r="P170" s="7"/>
      <c r="Q170" s="6"/>
    </row>
    <row r="171" spans="1:17" x14ac:dyDescent="0.35">
      <c r="A171" s="6"/>
      <c r="B171" s="7"/>
      <c r="C171" s="7"/>
      <c r="D171" s="6"/>
      <c r="E171" s="6"/>
      <c r="F171" s="6"/>
      <c r="G171" s="6"/>
      <c r="H171" s="6"/>
      <c r="I171" s="7"/>
      <c r="J171" s="6"/>
      <c r="K171" s="6"/>
      <c r="L171" s="8"/>
      <c r="M171" s="8"/>
      <c r="N171" s="6"/>
      <c r="O171" s="9" t="str">
        <f t="shared" ca="1" si="5"/>
        <v>Amber</v>
      </c>
      <c r="P171" s="7"/>
      <c r="Q171" s="6"/>
    </row>
    <row r="172" spans="1:17" x14ac:dyDescent="0.35">
      <c r="A172" s="6"/>
      <c r="B172" s="7"/>
      <c r="C172" s="7"/>
      <c r="D172" s="6"/>
      <c r="E172" s="6"/>
      <c r="F172" s="6"/>
      <c r="G172" s="6"/>
      <c r="H172" s="6"/>
      <c r="I172" s="7"/>
      <c r="J172" s="6"/>
      <c r="K172" s="6"/>
      <c r="L172" s="8"/>
      <c r="M172" s="8"/>
      <c r="N172" s="6"/>
      <c r="O172" s="9" t="str">
        <f t="shared" ca="1" si="5"/>
        <v>Amber</v>
      </c>
      <c r="P172" s="7"/>
      <c r="Q172" s="6"/>
    </row>
    <row r="173" spans="1:17" x14ac:dyDescent="0.35">
      <c r="A173" s="6"/>
      <c r="B173" s="7"/>
      <c r="C173" s="7"/>
      <c r="D173" s="6"/>
      <c r="E173" s="6"/>
      <c r="F173" s="6"/>
      <c r="G173" s="6"/>
      <c r="H173" s="6"/>
      <c r="I173" s="7"/>
      <c r="J173" s="6"/>
      <c r="K173" s="6"/>
      <c r="L173" s="8"/>
      <c r="M173" s="8"/>
      <c r="N173" s="6"/>
      <c r="O173" s="9" t="str">
        <f t="shared" ca="1" si="5"/>
        <v>Amber</v>
      </c>
      <c r="P173" s="7"/>
      <c r="Q173" s="6"/>
    </row>
    <row r="174" spans="1:17" x14ac:dyDescent="0.35">
      <c r="A174" s="6"/>
      <c r="B174" s="7"/>
      <c r="C174" s="7"/>
      <c r="D174" s="6"/>
      <c r="E174" s="6"/>
      <c r="F174" s="6"/>
      <c r="G174" s="6"/>
      <c r="H174" s="6"/>
      <c r="I174" s="7"/>
      <c r="J174" s="6"/>
      <c r="K174" s="6"/>
      <c r="L174" s="8"/>
      <c r="M174" s="8"/>
      <c r="N174" s="6"/>
      <c r="O174" s="9" t="str">
        <f t="shared" ca="1" si="5"/>
        <v>Amber</v>
      </c>
      <c r="P174" s="7"/>
      <c r="Q174" s="6"/>
    </row>
    <row r="175" spans="1:17" x14ac:dyDescent="0.35">
      <c r="A175" s="6"/>
      <c r="B175" s="7"/>
      <c r="C175" s="7"/>
      <c r="D175" s="6"/>
      <c r="E175" s="6"/>
      <c r="F175" s="6"/>
      <c r="G175" s="6"/>
      <c r="H175" s="6"/>
      <c r="I175" s="7"/>
      <c r="J175" s="6"/>
      <c r="K175" s="6"/>
      <c r="L175" s="8"/>
      <c r="M175" s="8"/>
      <c r="N175" s="6"/>
      <c r="O175" s="9" t="str">
        <f t="shared" ca="1" si="5"/>
        <v>Amber</v>
      </c>
      <c r="P175" s="7"/>
      <c r="Q175" s="6"/>
    </row>
    <row r="176" spans="1:17" x14ac:dyDescent="0.35">
      <c r="A176" s="6"/>
      <c r="B176" s="7"/>
      <c r="C176" s="7"/>
      <c r="D176" s="6"/>
      <c r="E176" s="6"/>
      <c r="F176" s="6"/>
      <c r="G176" s="6"/>
      <c r="H176" s="6"/>
      <c r="I176" s="7"/>
      <c r="J176" s="6"/>
      <c r="K176" s="6"/>
      <c r="L176" s="8"/>
      <c r="M176" s="8"/>
      <c r="N176" s="6"/>
      <c r="O176" s="9" t="str">
        <f t="shared" ca="1" si="5"/>
        <v>Amber</v>
      </c>
      <c r="P176" s="7"/>
      <c r="Q176" s="6"/>
    </row>
    <row r="177" spans="1:17" x14ac:dyDescent="0.35">
      <c r="A177" s="6"/>
      <c r="B177" s="7"/>
      <c r="C177" s="7"/>
      <c r="D177" s="6"/>
      <c r="E177" s="6"/>
      <c r="F177" s="6"/>
      <c r="G177" s="6"/>
      <c r="H177" s="6"/>
      <c r="I177" s="7"/>
      <c r="J177" s="6"/>
      <c r="K177" s="6"/>
      <c r="L177" s="8"/>
      <c r="M177" s="8"/>
      <c r="N177" s="6"/>
      <c r="O177" s="9" t="str">
        <f t="shared" ca="1" si="5"/>
        <v>Amber</v>
      </c>
      <c r="P177" s="7"/>
      <c r="Q177" s="6"/>
    </row>
    <row r="178" spans="1:17" x14ac:dyDescent="0.35">
      <c r="A178" s="6"/>
      <c r="B178" s="7"/>
      <c r="C178" s="7"/>
      <c r="D178" s="6"/>
      <c r="E178" s="6"/>
      <c r="F178" s="6"/>
      <c r="G178" s="6"/>
      <c r="H178" s="6"/>
      <c r="I178" s="7"/>
      <c r="J178" s="6"/>
      <c r="K178" s="6"/>
      <c r="L178" s="8"/>
      <c r="M178" s="8"/>
      <c r="N178" s="6"/>
      <c r="O178" s="9" t="str">
        <f t="shared" ca="1" si="5"/>
        <v>Amber</v>
      </c>
      <c r="P178" s="7"/>
      <c r="Q178" s="6"/>
    </row>
    <row r="179" spans="1:17" x14ac:dyDescent="0.35">
      <c r="A179" s="6"/>
      <c r="B179" s="7"/>
      <c r="C179" s="7"/>
      <c r="D179" s="6"/>
      <c r="E179" s="6"/>
      <c r="F179" s="6"/>
      <c r="G179" s="6"/>
      <c r="H179" s="6"/>
      <c r="I179" s="7"/>
      <c r="J179" s="6"/>
      <c r="K179" s="6"/>
      <c r="L179" s="8"/>
      <c r="M179" s="8"/>
      <c r="N179" s="6"/>
      <c r="O179" s="9" t="str">
        <f t="shared" ca="1" si="5"/>
        <v>Amber</v>
      </c>
      <c r="P179" s="7"/>
      <c r="Q179" s="6"/>
    </row>
    <row r="180" spans="1:17" x14ac:dyDescent="0.35">
      <c r="A180" s="6"/>
      <c r="B180" s="7"/>
      <c r="C180" s="7"/>
      <c r="D180" s="6"/>
      <c r="E180" s="6"/>
      <c r="F180" s="6"/>
      <c r="G180" s="6"/>
      <c r="H180" s="6"/>
      <c r="I180" s="7"/>
      <c r="J180" s="6"/>
      <c r="K180" s="6"/>
      <c r="L180" s="8"/>
      <c r="M180" s="8"/>
      <c r="N180" s="6"/>
      <c r="O180" s="9" t="str">
        <f t="shared" ca="1" si="5"/>
        <v>Amber</v>
      </c>
      <c r="P180" s="7"/>
      <c r="Q180" s="6"/>
    </row>
    <row r="181" spans="1:17" x14ac:dyDescent="0.35">
      <c r="A181" s="6"/>
      <c r="B181" s="7"/>
      <c r="C181" s="7"/>
      <c r="D181" s="6"/>
      <c r="E181" s="6"/>
      <c r="F181" s="6"/>
      <c r="G181" s="6"/>
      <c r="H181" s="6"/>
      <c r="I181" s="7"/>
      <c r="J181" s="6"/>
      <c r="K181" s="6"/>
      <c r="L181" s="8"/>
      <c r="M181" s="8"/>
      <c r="N181" s="6"/>
      <c r="O181" s="9" t="str">
        <f t="shared" ca="1" si="5"/>
        <v>Amber</v>
      </c>
      <c r="P181" s="7"/>
      <c r="Q181" s="6"/>
    </row>
    <row r="182" spans="1:17" x14ac:dyDescent="0.35">
      <c r="A182" s="6"/>
      <c r="B182" s="7"/>
      <c r="C182" s="7"/>
      <c r="D182" s="6"/>
      <c r="E182" s="6"/>
      <c r="F182" s="6"/>
      <c r="G182" s="6"/>
      <c r="H182" s="6"/>
      <c r="I182" s="7"/>
      <c r="J182" s="6"/>
      <c r="K182" s="6"/>
      <c r="L182" s="8"/>
      <c r="M182" s="8"/>
      <c r="N182" s="6"/>
      <c r="O182" s="9" t="str">
        <f t="shared" ca="1" si="5"/>
        <v>Amber</v>
      </c>
      <c r="P182" s="7"/>
      <c r="Q182" s="6"/>
    </row>
    <row r="183" spans="1:17" x14ac:dyDescent="0.35">
      <c r="A183" s="6"/>
      <c r="B183" s="7"/>
      <c r="C183" s="7"/>
      <c r="D183" s="6"/>
      <c r="E183" s="6"/>
      <c r="F183" s="6"/>
      <c r="G183" s="6"/>
      <c r="H183" s="6"/>
      <c r="I183" s="7"/>
      <c r="J183" s="6"/>
      <c r="K183" s="6"/>
      <c r="L183" s="8"/>
      <c r="M183" s="8"/>
      <c r="N183" s="6"/>
      <c r="O183" s="9" t="str">
        <f t="shared" ca="1" si="5"/>
        <v>Amber</v>
      </c>
      <c r="P183" s="7"/>
      <c r="Q183" s="6"/>
    </row>
    <row r="184" spans="1:17" x14ac:dyDescent="0.35">
      <c r="A184" s="6"/>
      <c r="B184" s="7"/>
      <c r="C184" s="7"/>
      <c r="D184" s="6"/>
      <c r="E184" s="6"/>
      <c r="F184" s="6"/>
      <c r="G184" s="6"/>
      <c r="H184" s="6"/>
      <c r="I184" s="7"/>
      <c r="J184" s="6"/>
      <c r="K184" s="6"/>
      <c r="L184" s="8"/>
      <c r="M184" s="8"/>
      <c r="N184" s="6"/>
      <c r="O184" s="9" t="str">
        <f t="shared" ca="1" si="5"/>
        <v>Amber</v>
      </c>
      <c r="P184" s="7"/>
      <c r="Q184" s="6"/>
    </row>
    <row r="185" spans="1:17" x14ac:dyDescent="0.35">
      <c r="A185" s="6"/>
      <c r="B185" s="7"/>
      <c r="C185" s="7"/>
      <c r="D185" s="6"/>
      <c r="E185" s="6"/>
      <c r="F185" s="6"/>
      <c r="G185" s="6"/>
      <c r="H185" s="6"/>
      <c r="I185" s="7"/>
      <c r="J185" s="6"/>
      <c r="K185" s="6"/>
      <c r="L185" s="8"/>
      <c r="M185" s="8"/>
      <c r="N185" s="6"/>
      <c r="O185" s="9" t="str">
        <f t="shared" ca="1" si="5"/>
        <v>Amber</v>
      </c>
      <c r="P185" s="7"/>
      <c r="Q185" s="6"/>
    </row>
    <row r="186" spans="1:17" x14ac:dyDescent="0.35">
      <c r="A186" s="6"/>
      <c r="B186" s="7"/>
      <c r="C186" s="7"/>
      <c r="D186" s="6"/>
      <c r="E186" s="6"/>
      <c r="F186" s="6"/>
      <c r="G186" s="6"/>
      <c r="H186" s="6"/>
      <c r="I186" s="7"/>
      <c r="J186" s="6"/>
      <c r="K186" s="6"/>
      <c r="L186" s="8"/>
      <c r="M186" s="8"/>
      <c r="N186" s="6"/>
      <c r="O186" s="9" t="str">
        <f t="shared" ca="1" si="5"/>
        <v>Amber</v>
      </c>
      <c r="P186" s="7"/>
      <c r="Q186" s="6"/>
    </row>
    <row r="187" spans="1:17" x14ac:dyDescent="0.35">
      <c r="A187" s="6"/>
      <c r="B187" s="7"/>
      <c r="C187" s="7"/>
      <c r="D187" s="6"/>
      <c r="E187" s="6"/>
      <c r="F187" s="6"/>
      <c r="G187" s="6"/>
      <c r="H187" s="6"/>
      <c r="I187" s="7"/>
      <c r="J187" s="6"/>
      <c r="K187" s="6"/>
      <c r="L187" s="8"/>
      <c r="M187" s="8"/>
      <c r="N187" s="6"/>
      <c r="O187" s="9" t="str">
        <f t="shared" ca="1" si="5"/>
        <v>Amber</v>
      </c>
      <c r="P187" s="7"/>
      <c r="Q187" s="6"/>
    </row>
    <row r="188" spans="1:17" x14ac:dyDescent="0.35">
      <c r="A188" s="6"/>
      <c r="B188" s="7"/>
      <c r="C188" s="7"/>
      <c r="D188" s="6"/>
      <c r="E188" s="6"/>
      <c r="F188" s="6"/>
      <c r="G188" s="6"/>
      <c r="H188" s="6"/>
      <c r="I188" s="7"/>
      <c r="J188" s="6"/>
      <c r="K188" s="6"/>
      <c r="L188" s="8"/>
      <c r="M188" s="8"/>
      <c r="N188" s="6"/>
      <c r="O188" s="9" t="str">
        <f t="shared" ca="1" si="5"/>
        <v>Amber</v>
      </c>
      <c r="P188" s="7"/>
      <c r="Q188" s="6"/>
    </row>
    <row r="189" spans="1:17" x14ac:dyDescent="0.35">
      <c r="A189" s="6"/>
      <c r="B189" s="7"/>
      <c r="C189" s="7"/>
      <c r="D189" s="6"/>
      <c r="E189" s="6"/>
      <c r="F189" s="6"/>
      <c r="G189" s="6"/>
      <c r="H189" s="6"/>
      <c r="I189" s="7"/>
      <c r="J189" s="6"/>
      <c r="K189" s="6"/>
      <c r="L189" s="8"/>
      <c r="M189" s="8"/>
      <c r="N189" s="6"/>
      <c r="O189" s="9" t="str">
        <f t="shared" ca="1" si="5"/>
        <v>Amber</v>
      </c>
      <c r="P189" s="7"/>
      <c r="Q189" s="6"/>
    </row>
    <row r="190" spans="1:17" x14ac:dyDescent="0.35">
      <c r="A190" s="6"/>
      <c r="B190" s="7"/>
      <c r="C190" s="7"/>
      <c r="D190" s="6"/>
      <c r="E190" s="6"/>
      <c r="F190" s="6"/>
      <c r="G190" s="6"/>
      <c r="H190" s="6"/>
      <c r="I190" s="7"/>
      <c r="J190" s="6"/>
      <c r="K190" s="6"/>
      <c r="L190" s="8"/>
      <c r="M190" s="8"/>
      <c r="N190" s="6"/>
      <c r="O190" s="9" t="str">
        <f t="shared" ca="1" si="5"/>
        <v>Amber</v>
      </c>
      <c r="P190" s="7"/>
      <c r="Q190" s="6"/>
    </row>
    <row r="191" spans="1:17" x14ac:dyDescent="0.35">
      <c r="A191" s="6"/>
      <c r="B191" s="7"/>
      <c r="C191" s="7"/>
      <c r="D191" s="6"/>
      <c r="E191" s="6"/>
      <c r="F191" s="6"/>
      <c r="G191" s="6"/>
      <c r="H191" s="6"/>
      <c r="I191" s="7"/>
      <c r="J191" s="6"/>
      <c r="K191" s="6"/>
      <c r="L191" s="8"/>
      <c r="M191" s="8"/>
      <c r="N191" s="6"/>
      <c r="O191" s="9" t="str">
        <f t="shared" ca="1" si="5"/>
        <v>Amber</v>
      </c>
      <c r="P191" s="7"/>
      <c r="Q191" s="6"/>
    </row>
    <row r="192" spans="1:17" x14ac:dyDescent="0.35">
      <c r="A192" s="6"/>
      <c r="B192" s="7"/>
      <c r="C192" s="7"/>
      <c r="D192" s="6"/>
      <c r="E192" s="6"/>
      <c r="F192" s="6"/>
      <c r="G192" s="6"/>
      <c r="H192" s="6"/>
      <c r="I192" s="7"/>
      <c r="J192" s="6"/>
      <c r="K192" s="6"/>
      <c r="L192" s="8"/>
      <c r="M192" s="8"/>
      <c r="N192" s="6"/>
      <c r="O192" s="9" t="str">
        <f t="shared" ca="1" si="5"/>
        <v>Amber</v>
      </c>
      <c r="P192" s="7"/>
      <c r="Q192" s="6"/>
    </row>
    <row r="193" spans="1:17" x14ac:dyDescent="0.35">
      <c r="A193" s="6"/>
      <c r="B193" s="7"/>
      <c r="C193" s="7"/>
      <c r="D193" s="6"/>
      <c r="E193" s="6"/>
      <c r="F193" s="6"/>
      <c r="G193" s="6"/>
      <c r="H193" s="6"/>
      <c r="I193" s="7"/>
      <c r="J193" s="6"/>
      <c r="K193" s="6"/>
      <c r="L193" s="8"/>
      <c r="M193" s="8"/>
      <c r="N193" s="6"/>
      <c r="O193" s="9" t="str">
        <f t="shared" ca="1" si="5"/>
        <v>Amber</v>
      </c>
      <c r="P193" s="7"/>
      <c r="Q193" s="6"/>
    </row>
    <row r="194" spans="1:17" x14ac:dyDescent="0.35">
      <c r="A194" s="6"/>
      <c r="B194" s="7"/>
      <c r="C194" s="7"/>
      <c r="D194" s="6"/>
      <c r="E194" s="6"/>
      <c r="F194" s="6"/>
      <c r="G194" s="6"/>
      <c r="H194" s="6"/>
      <c r="I194" s="7"/>
      <c r="J194" s="6"/>
      <c r="K194" s="6"/>
      <c r="L194" s="8"/>
      <c r="M194" s="8"/>
      <c r="N194" s="6"/>
      <c r="O194" s="9" t="str">
        <f t="shared" ca="1" si="5"/>
        <v>Amber</v>
      </c>
      <c r="P194" s="7"/>
      <c r="Q194" s="6"/>
    </row>
    <row r="195" spans="1:17" x14ac:dyDescent="0.35">
      <c r="A195" s="6"/>
      <c r="B195" s="7"/>
      <c r="C195" s="7"/>
      <c r="D195" s="6"/>
      <c r="E195" s="6"/>
      <c r="F195" s="6"/>
      <c r="G195" s="6"/>
      <c r="H195" s="6"/>
      <c r="I195" s="7"/>
      <c r="J195" s="6"/>
      <c r="K195" s="6"/>
      <c r="L195" s="8"/>
      <c r="M195" s="8"/>
      <c r="N195" s="6"/>
      <c r="O195" s="9" t="str">
        <f t="shared" ca="1" si="5"/>
        <v>Amber</v>
      </c>
      <c r="P195" s="7"/>
      <c r="Q195" s="6"/>
    </row>
    <row r="196" spans="1:17" x14ac:dyDescent="0.35">
      <c r="A196" s="6"/>
      <c r="B196" s="7"/>
      <c r="C196" s="7"/>
      <c r="D196" s="6"/>
      <c r="E196" s="6"/>
      <c r="F196" s="6"/>
      <c r="G196" s="6"/>
      <c r="H196" s="6"/>
      <c r="I196" s="7"/>
      <c r="J196" s="6"/>
      <c r="K196" s="6"/>
      <c r="L196" s="8"/>
      <c r="M196" s="8"/>
      <c r="N196" s="6"/>
      <c r="O196" s="9" t="str">
        <f t="shared" ca="1" si="5"/>
        <v>Amber</v>
      </c>
      <c r="P196" s="7"/>
      <c r="Q196" s="6"/>
    </row>
    <row r="197" spans="1:17" x14ac:dyDescent="0.35">
      <c r="A197" s="6"/>
      <c r="B197" s="7"/>
      <c r="C197" s="7"/>
      <c r="D197" s="6"/>
      <c r="E197" s="6"/>
      <c r="F197" s="6"/>
      <c r="G197" s="6"/>
      <c r="H197" s="6"/>
      <c r="I197" s="7"/>
      <c r="J197" s="6"/>
      <c r="K197" s="6"/>
      <c r="L197" s="8"/>
      <c r="M197" s="8"/>
      <c r="N197" s="6"/>
      <c r="O197" s="9" t="str">
        <f t="shared" ca="1" si="5"/>
        <v>Amber</v>
      </c>
      <c r="P197" s="7"/>
      <c r="Q197" s="6"/>
    </row>
    <row r="198" spans="1:17" x14ac:dyDescent="0.35">
      <c r="A198" s="6"/>
      <c r="B198" s="7"/>
      <c r="C198" s="7"/>
      <c r="D198" s="6"/>
      <c r="E198" s="6"/>
      <c r="F198" s="6"/>
      <c r="G198" s="6"/>
      <c r="H198" s="6"/>
      <c r="I198" s="7"/>
      <c r="J198" s="6"/>
      <c r="K198" s="6"/>
      <c r="L198" s="8"/>
      <c r="M198" s="8"/>
      <c r="N198" s="6"/>
      <c r="O198" s="9" t="str">
        <f t="shared" ca="1" si="5"/>
        <v>Amber</v>
      </c>
      <c r="P198" s="7"/>
      <c r="Q198" s="6"/>
    </row>
    <row r="199" spans="1:17" x14ac:dyDescent="0.35">
      <c r="A199" s="6"/>
      <c r="B199" s="7"/>
      <c r="C199" s="7"/>
      <c r="D199" s="6"/>
      <c r="E199" s="6"/>
      <c r="F199" s="6"/>
      <c r="G199" s="6"/>
      <c r="H199" s="6"/>
      <c r="I199" s="7"/>
      <c r="J199" s="6"/>
      <c r="K199" s="6"/>
      <c r="L199" s="8"/>
      <c r="M199" s="8"/>
      <c r="N199" s="6"/>
      <c r="O199" s="9" t="str">
        <f t="shared" ca="1" si="5"/>
        <v>Amber</v>
      </c>
      <c r="P199" s="7"/>
      <c r="Q199" s="6"/>
    </row>
    <row r="200" spans="1:17" x14ac:dyDescent="0.35">
      <c r="A200" s="6"/>
      <c r="B200" s="7"/>
      <c r="C200" s="7"/>
      <c r="D200" s="6"/>
      <c r="E200" s="6"/>
      <c r="F200" s="6"/>
      <c r="G200" s="6"/>
      <c r="H200" s="6"/>
      <c r="I200" s="7"/>
      <c r="J200" s="6"/>
      <c r="K200" s="6"/>
      <c r="L200" s="8"/>
      <c r="M200" s="8"/>
      <c r="N200" s="6"/>
      <c r="O200" s="9" t="str">
        <f t="shared" ref="O200:O207" ca="1" si="6">IF($N200="Implemented","Green",IF($N200="Not Applicable","Grey",IF(AND($L200&lt;&gt;"",$L200&lt;TODAY()),"Red",IF($N200="Blocked","Red",IF($N200="In Progress","Amber",IF($N200="Not Started","Amber","Amber"))))))</f>
        <v>Amber</v>
      </c>
      <c r="P200" s="7"/>
      <c r="Q200" s="6"/>
    </row>
    <row r="201" spans="1:17" x14ac:dyDescent="0.35">
      <c r="A201" s="6"/>
      <c r="B201" s="7"/>
      <c r="C201" s="7"/>
      <c r="D201" s="6"/>
      <c r="E201" s="6"/>
      <c r="F201" s="6"/>
      <c r="G201" s="6"/>
      <c r="H201" s="6"/>
      <c r="I201" s="7"/>
      <c r="J201" s="6"/>
      <c r="K201" s="6"/>
      <c r="L201" s="8"/>
      <c r="M201" s="8"/>
      <c r="N201" s="6"/>
      <c r="O201" s="9" t="str">
        <f t="shared" ca="1" si="6"/>
        <v>Amber</v>
      </c>
      <c r="P201" s="7"/>
      <c r="Q201" s="6"/>
    </row>
    <row r="202" spans="1:17" x14ac:dyDescent="0.35">
      <c r="A202" s="6"/>
      <c r="B202" s="7"/>
      <c r="C202" s="7"/>
      <c r="D202" s="6"/>
      <c r="E202" s="6"/>
      <c r="F202" s="6"/>
      <c r="G202" s="6"/>
      <c r="H202" s="6"/>
      <c r="I202" s="7"/>
      <c r="J202" s="6"/>
      <c r="K202" s="6"/>
      <c r="L202" s="8"/>
      <c r="M202" s="8"/>
      <c r="N202" s="6"/>
      <c r="O202" s="9" t="str">
        <f t="shared" ca="1" si="6"/>
        <v>Amber</v>
      </c>
      <c r="P202" s="7"/>
      <c r="Q202" s="6"/>
    </row>
    <row r="203" spans="1:17" x14ac:dyDescent="0.35">
      <c r="A203" s="6"/>
      <c r="B203" s="7"/>
      <c r="C203" s="7"/>
      <c r="D203" s="6"/>
      <c r="E203" s="6"/>
      <c r="F203" s="6"/>
      <c r="G203" s="6"/>
      <c r="H203" s="6"/>
      <c r="I203" s="7"/>
      <c r="J203" s="6"/>
      <c r="K203" s="6"/>
      <c r="L203" s="8"/>
      <c r="M203" s="8"/>
      <c r="N203" s="6"/>
      <c r="O203" s="9" t="str">
        <f t="shared" ca="1" si="6"/>
        <v>Amber</v>
      </c>
      <c r="P203" s="7"/>
      <c r="Q203" s="6"/>
    </row>
    <row r="204" spans="1:17" x14ac:dyDescent="0.35">
      <c r="A204" s="6"/>
      <c r="B204" s="7"/>
      <c r="C204" s="7"/>
      <c r="D204" s="6"/>
      <c r="E204" s="6"/>
      <c r="F204" s="6"/>
      <c r="G204" s="6"/>
      <c r="H204" s="6"/>
      <c r="I204" s="7"/>
      <c r="J204" s="6"/>
      <c r="K204" s="6"/>
      <c r="L204" s="8"/>
      <c r="M204" s="8"/>
      <c r="N204" s="6"/>
      <c r="O204" s="9" t="str">
        <f t="shared" ca="1" si="6"/>
        <v>Amber</v>
      </c>
      <c r="P204" s="7"/>
      <c r="Q204" s="6"/>
    </row>
    <row r="205" spans="1:17" x14ac:dyDescent="0.35">
      <c r="A205" s="6"/>
      <c r="B205" s="7"/>
      <c r="C205" s="7"/>
      <c r="D205" s="6"/>
      <c r="E205" s="6"/>
      <c r="F205" s="6"/>
      <c r="G205" s="6"/>
      <c r="H205" s="6"/>
      <c r="I205" s="7"/>
      <c r="J205" s="6"/>
      <c r="K205" s="6"/>
      <c r="L205" s="8"/>
      <c r="M205" s="8"/>
      <c r="N205" s="6"/>
      <c r="O205" s="9" t="str">
        <f t="shared" ca="1" si="6"/>
        <v>Amber</v>
      </c>
      <c r="P205" s="7"/>
      <c r="Q205" s="6"/>
    </row>
    <row r="206" spans="1:17" x14ac:dyDescent="0.35">
      <c r="A206" s="6"/>
      <c r="B206" s="7"/>
      <c r="C206" s="7"/>
      <c r="D206" s="6"/>
      <c r="E206" s="6"/>
      <c r="F206" s="6"/>
      <c r="G206" s="6"/>
      <c r="H206" s="6"/>
      <c r="I206" s="7"/>
      <c r="J206" s="6"/>
      <c r="K206" s="6"/>
      <c r="L206" s="8"/>
      <c r="M206" s="8"/>
      <c r="N206" s="6"/>
      <c r="O206" s="9" t="str">
        <f t="shared" ca="1" si="6"/>
        <v>Amber</v>
      </c>
      <c r="P206" s="7"/>
      <c r="Q206" s="6"/>
    </row>
    <row r="207" spans="1:17" x14ac:dyDescent="0.35">
      <c r="A207" s="6"/>
      <c r="B207" s="7"/>
      <c r="C207" s="7"/>
      <c r="D207" s="6"/>
      <c r="E207" s="6"/>
      <c r="F207" s="6"/>
      <c r="G207" s="6"/>
      <c r="H207" s="6"/>
      <c r="I207" s="7"/>
      <c r="J207" s="6"/>
      <c r="K207" s="6"/>
      <c r="L207" s="8"/>
      <c r="M207" s="8"/>
      <c r="N207" s="6"/>
      <c r="O207" s="9" t="str">
        <f t="shared" ca="1" si="6"/>
        <v>Amber</v>
      </c>
      <c r="P207" s="7"/>
      <c r="Q207" s="6"/>
    </row>
  </sheetData>
  <conditionalFormatting sqref="A8:Q207">
    <cfRule type="expression" dxfId="9" priority="1">
      <formula>$N8="Not Started"</formula>
    </cfRule>
    <cfRule type="expression" dxfId="8" priority="2">
      <formula>$N8="In Progress"</formula>
    </cfRule>
    <cfRule type="expression" dxfId="7" priority="3">
      <formula>$N8="Implemented"</formula>
    </cfRule>
    <cfRule type="expression" dxfId="6" priority="4">
      <formula>$N8="Monitoring"</formula>
    </cfRule>
    <cfRule type="expression" dxfId="5" priority="5">
      <formula>$N8="Blocked"</formula>
    </cfRule>
    <cfRule type="expression" dxfId="4" priority="6">
      <formula>$N8="Not Applicable"</formula>
    </cfRule>
  </conditionalFormatting>
  <conditionalFormatting sqref="O8:O207">
    <cfRule type="expression" dxfId="3" priority="7">
      <formula>$O8="Green"</formula>
    </cfRule>
    <cfRule type="expression" dxfId="2" priority="8">
      <formula>$O8="Amber"</formula>
    </cfRule>
    <cfRule type="expression" dxfId="1" priority="9">
      <formula>$O8="Red"</formula>
    </cfRule>
    <cfRule type="expression" dxfId="0" priority="10">
      <formula>$O8="Grey"</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3"/>
  <sheetViews>
    <sheetView showGridLines="0" workbookViewId="0">
      <selection sqref="A1:XFD1"/>
    </sheetView>
  </sheetViews>
  <sheetFormatPr defaultRowHeight="14.5" x14ac:dyDescent="0.35"/>
  <cols>
    <col min="1" max="1" width="34" customWidth="1"/>
    <col min="2" max="2" width="18" customWidth="1"/>
    <col min="3" max="3" width="2" customWidth="1"/>
    <col min="4" max="7" width="18" customWidth="1"/>
  </cols>
  <sheetData>
    <row r="1" spans="1:2" s="18" customFormat="1" ht="24" customHeight="1" x14ac:dyDescent="0.5">
      <c r="A1" s="17" t="s">
        <v>649</v>
      </c>
    </row>
    <row r="2" spans="1:2" x14ac:dyDescent="0.35">
      <c r="A2" s="10" t="s">
        <v>650</v>
      </c>
    </row>
    <row r="4" spans="1:2" x14ac:dyDescent="0.35">
      <c r="A4" s="11" t="s">
        <v>256</v>
      </c>
      <c r="B4" s="11" t="s">
        <v>257</v>
      </c>
    </row>
    <row r="5" spans="1:2" x14ac:dyDescent="0.35">
      <c r="A5" s="6" t="s">
        <v>258</v>
      </c>
      <c r="B5" s="9">
        <f>COUNTA('Checklist 3 - Supervision'!A8:A207)</f>
        <v>30</v>
      </c>
    </row>
    <row r="6" spans="1:2" x14ac:dyDescent="0.35">
      <c r="A6" s="6" t="s">
        <v>259</v>
      </c>
      <c r="B6" s="9">
        <f>B5-COUNTIF('Checklist 3 - Supervision'!N8:N207,"Not Applicable")</f>
        <v>30</v>
      </c>
    </row>
    <row r="7" spans="1:2" x14ac:dyDescent="0.35">
      <c r="A7" s="6" t="s">
        <v>34</v>
      </c>
      <c r="B7" s="9">
        <f>COUNTIF('Checklist 3 - Supervision'!N8:N207,"Implemented")</f>
        <v>9</v>
      </c>
    </row>
    <row r="8" spans="1:2" x14ac:dyDescent="0.35">
      <c r="A8" s="6" t="s">
        <v>260</v>
      </c>
      <c r="B8" s="9">
        <f>COUNTIF('Checklist 3 - Supervision'!N8:N207,"In Progress")</f>
        <v>7</v>
      </c>
    </row>
    <row r="9" spans="1:2" x14ac:dyDescent="0.35">
      <c r="A9" s="6" t="s">
        <v>261</v>
      </c>
      <c r="B9" s="9">
        <f>COUNTIF('Checklist 3 - Supervision'!N8:N207,"Not Started")</f>
        <v>3</v>
      </c>
    </row>
    <row r="10" spans="1:2" x14ac:dyDescent="0.35">
      <c r="A10" s="6" t="s">
        <v>115</v>
      </c>
      <c r="B10" s="9">
        <f>COUNTIF('Checklist 3 - Supervision'!N8:N207,"Monitoring")</f>
        <v>9</v>
      </c>
    </row>
    <row r="11" spans="1:2" x14ac:dyDescent="0.35">
      <c r="A11" s="6" t="s">
        <v>245</v>
      </c>
      <c r="B11" s="9">
        <f>COUNTIF('Checklist 3 - Supervision'!N8:N207,"Blocked")</f>
        <v>2</v>
      </c>
    </row>
    <row r="12" spans="1:2" x14ac:dyDescent="0.35">
      <c r="A12" s="6" t="s">
        <v>262</v>
      </c>
      <c r="B12" s="9">
        <f ca="1">COUNTIFS('Checklist 3 - Supervision'!N8:N207,"&lt;&gt;Implemented",'Checklist 3 - Supervision'!N8:N207,"&lt;&gt;Not Applicable",'Checklist 3 - Supervision'!L8:L207,"&lt;"&amp;TODAY())</f>
        <v>3</v>
      </c>
    </row>
    <row r="13" spans="1:2" ht="29" x14ac:dyDescent="0.35">
      <c r="A13" s="6" t="s">
        <v>263</v>
      </c>
      <c r="B13" s="12">
        <f>IFERROR(B7/B6,0)</f>
        <v>0.3</v>
      </c>
    </row>
    <row r="16" spans="1:2" x14ac:dyDescent="0.35">
      <c r="A16" s="11" t="s">
        <v>19</v>
      </c>
      <c r="B16" s="11" t="s">
        <v>264</v>
      </c>
    </row>
    <row r="17" spans="1:2" x14ac:dyDescent="0.35">
      <c r="A17" s="6" t="s">
        <v>214</v>
      </c>
      <c r="B17" s="9">
        <f>COUNTIF('Checklist 3 - Supervision'!N8:N207,"Not Started")</f>
        <v>3</v>
      </c>
    </row>
    <row r="18" spans="1:2" x14ac:dyDescent="0.35">
      <c r="A18" s="6" t="s">
        <v>163</v>
      </c>
      <c r="B18" s="9">
        <f>COUNTIF('Checklist 3 - Supervision'!N8:N207,"In Progress")</f>
        <v>7</v>
      </c>
    </row>
    <row r="19" spans="1:2" x14ac:dyDescent="0.35">
      <c r="A19" s="6" t="s">
        <v>34</v>
      </c>
      <c r="B19" s="9">
        <f>COUNTIF('Checklist 3 - Supervision'!N8:N207,"Implemented")</f>
        <v>9</v>
      </c>
    </row>
    <row r="20" spans="1:2" x14ac:dyDescent="0.35">
      <c r="A20" s="6" t="s">
        <v>115</v>
      </c>
      <c r="B20" s="9">
        <f>COUNTIF('Checklist 3 - Supervision'!N8:N207,"Monitoring")</f>
        <v>9</v>
      </c>
    </row>
    <row r="21" spans="1:2" x14ac:dyDescent="0.35">
      <c r="A21" s="6" t="s">
        <v>245</v>
      </c>
      <c r="B21" s="9">
        <f>COUNTIF('Checklist 3 - Supervision'!N8:N207,"Blocked")</f>
        <v>2</v>
      </c>
    </row>
    <row r="22" spans="1:2" x14ac:dyDescent="0.35">
      <c r="A22" s="6" t="s">
        <v>106</v>
      </c>
      <c r="B22" s="9">
        <f>COUNTIF('Checklist 3 - Supervision'!N8:N207,"Not Applicable")</f>
        <v>0</v>
      </c>
    </row>
    <row r="25" spans="1:2" x14ac:dyDescent="0.35">
      <c r="A25" s="11" t="s">
        <v>11</v>
      </c>
      <c r="B25" s="11" t="s">
        <v>264</v>
      </c>
    </row>
    <row r="26" spans="1:2" x14ac:dyDescent="0.35">
      <c r="A26" s="6" t="s">
        <v>28</v>
      </c>
      <c r="B26" s="9">
        <f>COUNTIF('Checklist 3 - Supervision'!F8:F207,"Compliance")</f>
        <v>7</v>
      </c>
    </row>
    <row r="27" spans="1:2" x14ac:dyDescent="0.35">
      <c r="A27" s="6" t="s">
        <v>64</v>
      </c>
      <c r="B27" s="9">
        <f>COUNTIF('Checklist 3 - Supervision'!F8:F207,"Legal")</f>
        <v>3</v>
      </c>
    </row>
    <row r="28" spans="1:2" x14ac:dyDescent="0.35">
      <c r="A28" s="6" t="s">
        <v>205</v>
      </c>
      <c r="B28" s="9">
        <f>COUNTIF('Checklist 3 - Supervision'!F8:F207,"Board Secretariat")</f>
        <v>0</v>
      </c>
    </row>
    <row r="29" spans="1:2" x14ac:dyDescent="0.35">
      <c r="A29" s="6" t="s">
        <v>154</v>
      </c>
      <c r="B29" s="9">
        <f>COUNTIF('Checklist 3 - Supervision'!F8:F207,"Risk Management")</f>
        <v>5</v>
      </c>
    </row>
    <row r="30" spans="1:2" x14ac:dyDescent="0.35">
      <c r="A30" s="6" t="s">
        <v>145</v>
      </c>
      <c r="B30" s="9">
        <f>COUNTIF('Checklist 3 - Supervision'!F8:F207,"Operations")</f>
        <v>1</v>
      </c>
    </row>
    <row r="31" spans="1:2" x14ac:dyDescent="0.35">
      <c r="A31" s="6" t="s">
        <v>113</v>
      </c>
      <c r="B31" s="9">
        <f>COUNTIF('Checklist 3 - Supervision'!F8:F207,"IT/Security")</f>
        <v>4</v>
      </c>
    </row>
    <row r="32" spans="1:2" x14ac:dyDescent="0.35">
      <c r="A32" s="6" t="s">
        <v>137</v>
      </c>
      <c r="B32" s="9">
        <f>COUNTIF('Checklist 3 - Supervision'!F8:F207,"Finance")</f>
        <v>2</v>
      </c>
    </row>
    <row r="33" spans="1:2" x14ac:dyDescent="0.35">
      <c r="A33" s="6" t="s">
        <v>237</v>
      </c>
      <c r="B33" s="9">
        <f>COUNTIF('Checklist 3 - Supervision'!F8:F207,"Internal Audit")</f>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8"/>
  <sheetViews>
    <sheetView showGridLines="0" tabSelected="1" workbookViewId="0">
      <pane ySplit="4" topLeftCell="A22" activePane="bottomLeft" state="frozen"/>
      <selection pane="bottomLeft" sqref="A1:XFD1"/>
    </sheetView>
  </sheetViews>
  <sheetFormatPr defaultRowHeight="14.5" x14ac:dyDescent="0.35"/>
  <cols>
    <col min="1" max="1" width="18" customWidth="1"/>
    <col min="2" max="2" width="24" customWidth="1"/>
    <col min="3" max="4" width="55" customWidth="1"/>
    <col min="5" max="5" width="35" customWidth="1"/>
  </cols>
  <sheetData>
    <row r="1" spans="1:5" s="18" customFormat="1" ht="24" customHeight="1" x14ac:dyDescent="0.35">
      <c r="A1" s="19" t="s">
        <v>651</v>
      </c>
    </row>
    <row r="2" spans="1:5" ht="36" customHeight="1" x14ac:dyDescent="0.35">
      <c r="A2" s="16" t="s">
        <v>652</v>
      </c>
    </row>
    <row r="4" spans="1:5" ht="20" customHeight="1" x14ac:dyDescent="0.35">
      <c r="A4" s="11" t="s">
        <v>653</v>
      </c>
      <c r="B4" s="11" t="s">
        <v>654</v>
      </c>
      <c r="C4" s="11" t="s">
        <v>655</v>
      </c>
      <c r="D4" s="11" t="s">
        <v>656</v>
      </c>
      <c r="E4" s="11" t="s">
        <v>657</v>
      </c>
    </row>
    <row r="5" spans="1:5" ht="29" x14ac:dyDescent="0.35">
      <c r="A5" s="1" t="s">
        <v>658</v>
      </c>
      <c r="B5" s="1" t="s">
        <v>6</v>
      </c>
      <c r="C5" s="1" t="s">
        <v>659</v>
      </c>
      <c r="D5" s="1" t="s">
        <v>660</v>
      </c>
      <c r="E5" s="1" t="s">
        <v>661</v>
      </c>
    </row>
    <row r="6" spans="1:5" ht="29" x14ac:dyDescent="0.35">
      <c r="A6" s="1" t="s">
        <v>658</v>
      </c>
      <c r="B6" s="1" t="s">
        <v>7</v>
      </c>
      <c r="C6" s="1" t="s">
        <v>662</v>
      </c>
      <c r="D6" s="1" t="s">
        <v>663</v>
      </c>
      <c r="E6" s="1" t="s">
        <v>664</v>
      </c>
    </row>
    <row r="7" spans="1:5" ht="29" x14ac:dyDescent="0.35">
      <c r="A7" s="1" t="s">
        <v>658</v>
      </c>
      <c r="B7" s="1" t="s">
        <v>8</v>
      </c>
      <c r="C7" s="1" t="s">
        <v>665</v>
      </c>
      <c r="D7" s="1" t="s">
        <v>666</v>
      </c>
      <c r="E7" s="1" t="s">
        <v>667</v>
      </c>
    </row>
    <row r="8" spans="1:5" ht="29" x14ac:dyDescent="0.35">
      <c r="A8" s="1" t="s">
        <v>658</v>
      </c>
      <c r="B8" s="1" t="s">
        <v>9</v>
      </c>
      <c r="C8" s="1" t="s">
        <v>668</v>
      </c>
      <c r="D8" s="1" t="s">
        <v>669</v>
      </c>
      <c r="E8" s="1" t="s">
        <v>670</v>
      </c>
    </row>
    <row r="9" spans="1:5" ht="43.5" x14ac:dyDescent="0.35">
      <c r="A9" s="1" t="s">
        <v>658</v>
      </c>
      <c r="B9" s="1" t="s">
        <v>10</v>
      </c>
      <c r="C9" s="1" t="s">
        <v>671</v>
      </c>
      <c r="D9" s="1" t="s">
        <v>672</v>
      </c>
      <c r="E9" s="1" t="s">
        <v>673</v>
      </c>
    </row>
    <row r="10" spans="1:5" ht="29" x14ac:dyDescent="0.35">
      <c r="A10" s="1" t="s">
        <v>658</v>
      </c>
      <c r="B10" s="1" t="s">
        <v>11</v>
      </c>
      <c r="C10" s="1" t="s">
        <v>674</v>
      </c>
      <c r="D10" s="1" t="s">
        <v>675</v>
      </c>
      <c r="E10" s="1" t="s">
        <v>676</v>
      </c>
    </row>
    <row r="11" spans="1:5" ht="29" x14ac:dyDescent="0.35">
      <c r="A11" s="1" t="s">
        <v>658</v>
      </c>
      <c r="B11" s="1" t="s">
        <v>12</v>
      </c>
      <c r="C11" s="1" t="s">
        <v>677</v>
      </c>
      <c r="D11" s="1" t="s">
        <v>678</v>
      </c>
      <c r="E11" s="1" t="s">
        <v>679</v>
      </c>
    </row>
    <row r="12" spans="1:5" ht="29" x14ac:dyDescent="0.35">
      <c r="A12" s="1" t="s">
        <v>658</v>
      </c>
      <c r="B12" s="1" t="s">
        <v>13</v>
      </c>
      <c r="C12" s="1" t="s">
        <v>680</v>
      </c>
      <c r="D12" s="1" t="s">
        <v>681</v>
      </c>
      <c r="E12" s="1" t="s">
        <v>682</v>
      </c>
    </row>
    <row r="13" spans="1:5" ht="29" x14ac:dyDescent="0.35">
      <c r="A13" s="1" t="s">
        <v>658</v>
      </c>
      <c r="B13" s="1" t="s">
        <v>14</v>
      </c>
      <c r="C13" s="1" t="s">
        <v>683</v>
      </c>
      <c r="D13" s="1" t="s">
        <v>684</v>
      </c>
      <c r="E13" s="1" t="s">
        <v>685</v>
      </c>
    </row>
    <row r="14" spans="1:5" ht="29" x14ac:dyDescent="0.35">
      <c r="A14" s="1" t="s">
        <v>658</v>
      </c>
      <c r="B14" s="1" t="s">
        <v>15</v>
      </c>
      <c r="C14" s="1" t="s">
        <v>686</v>
      </c>
      <c r="D14" s="1" t="s">
        <v>687</v>
      </c>
      <c r="E14" s="1" t="s">
        <v>688</v>
      </c>
    </row>
    <row r="15" spans="1:5" ht="43.5" x14ac:dyDescent="0.35">
      <c r="A15" s="1" t="s">
        <v>658</v>
      </c>
      <c r="B15" s="1" t="s">
        <v>16</v>
      </c>
      <c r="C15" s="1" t="s">
        <v>689</v>
      </c>
      <c r="D15" s="1" t="s">
        <v>690</v>
      </c>
      <c r="E15" s="1" t="s">
        <v>691</v>
      </c>
    </row>
    <row r="16" spans="1:5" ht="29" x14ac:dyDescent="0.35">
      <c r="A16" s="1" t="s">
        <v>658</v>
      </c>
      <c r="B16" s="1" t="s">
        <v>17</v>
      </c>
      <c r="C16" s="1" t="s">
        <v>692</v>
      </c>
      <c r="D16" s="1" t="s">
        <v>693</v>
      </c>
      <c r="E16" s="1" t="s">
        <v>694</v>
      </c>
    </row>
    <row r="17" spans="1:5" ht="29" x14ac:dyDescent="0.35">
      <c r="A17" s="1" t="s">
        <v>658</v>
      </c>
      <c r="B17" s="1" t="s">
        <v>18</v>
      </c>
      <c r="C17" s="1" t="s">
        <v>695</v>
      </c>
      <c r="D17" s="1" t="s">
        <v>696</v>
      </c>
      <c r="E17" s="1" t="s">
        <v>697</v>
      </c>
    </row>
    <row r="18" spans="1:5" ht="29" x14ac:dyDescent="0.35">
      <c r="A18" s="1" t="s">
        <v>658</v>
      </c>
      <c r="B18" s="1" t="s">
        <v>19</v>
      </c>
      <c r="C18" s="1" t="s">
        <v>698</v>
      </c>
      <c r="D18" s="1" t="s">
        <v>699</v>
      </c>
      <c r="E18" s="1" t="s">
        <v>700</v>
      </c>
    </row>
    <row r="19" spans="1:5" ht="29" x14ac:dyDescent="0.35">
      <c r="A19" s="1" t="s">
        <v>658</v>
      </c>
      <c r="B19" s="1" t="s">
        <v>20</v>
      </c>
      <c r="C19" s="1" t="s">
        <v>701</v>
      </c>
      <c r="D19" s="1" t="s">
        <v>702</v>
      </c>
      <c r="E19" s="1" t="s">
        <v>703</v>
      </c>
    </row>
    <row r="20" spans="1:5" ht="29" x14ac:dyDescent="0.35">
      <c r="A20" s="1" t="s">
        <v>658</v>
      </c>
      <c r="B20" s="1" t="s">
        <v>21</v>
      </c>
      <c r="C20" s="1" t="s">
        <v>704</v>
      </c>
      <c r="D20" s="1" t="s">
        <v>705</v>
      </c>
      <c r="E20" s="1" t="s">
        <v>706</v>
      </c>
    </row>
    <row r="21" spans="1:5" ht="29" x14ac:dyDescent="0.35">
      <c r="A21" s="1" t="s">
        <v>658</v>
      </c>
      <c r="B21" s="1" t="s">
        <v>22</v>
      </c>
      <c r="C21" s="1" t="s">
        <v>707</v>
      </c>
      <c r="D21" s="1" t="s">
        <v>708</v>
      </c>
      <c r="E21" s="1" t="s">
        <v>709</v>
      </c>
    </row>
    <row r="22" spans="1:5" x14ac:dyDescent="0.35">
      <c r="A22" s="1" t="s">
        <v>19</v>
      </c>
      <c r="B22" s="1" t="s">
        <v>214</v>
      </c>
      <c r="C22" s="1" t="s">
        <v>710</v>
      </c>
      <c r="D22" s="1" t="s">
        <v>711</v>
      </c>
      <c r="E22" s="1" t="s">
        <v>712</v>
      </c>
    </row>
    <row r="23" spans="1:5" ht="29" x14ac:dyDescent="0.35">
      <c r="A23" s="1" t="s">
        <v>19</v>
      </c>
      <c r="B23" s="1" t="s">
        <v>163</v>
      </c>
      <c r="C23" s="1" t="s">
        <v>713</v>
      </c>
      <c r="D23" s="1" t="s">
        <v>714</v>
      </c>
      <c r="E23" s="1" t="s">
        <v>715</v>
      </c>
    </row>
    <row r="24" spans="1:5" ht="29" x14ac:dyDescent="0.35">
      <c r="A24" s="1" t="s">
        <v>19</v>
      </c>
      <c r="B24" s="1" t="s">
        <v>34</v>
      </c>
      <c r="C24" s="1" t="s">
        <v>716</v>
      </c>
      <c r="D24" s="1" t="s">
        <v>717</v>
      </c>
      <c r="E24" s="1" t="s">
        <v>718</v>
      </c>
    </row>
    <row r="25" spans="1:5" ht="29" x14ac:dyDescent="0.35">
      <c r="A25" s="1" t="s">
        <v>19</v>
      </c>
      <c r="B25" s="1" t="s">
        <v>115</v>
      </c>
      <c r="C25" s="1" t="s">
        <v>719</v>
      </c>
      <c r="D25" s="1" t="s">
        <v>720</v>
      </c>
      <c r="E25" s="1" t="s">
        <v>721</v>
      </c>
    </row>
    <row r="26" spans="1:5" ht="43.5" x14ac:dyDescent="0.35">
      <c r="A26" s="1" t="s">
        <v>19</v>
      </c>
      <c r="B26" s="1" t="s">
        <v>245</v>
      </c>
      <c r="C26" s="1" t="s">
        <v>722</v>
      </c>
      <c r="D26" s="1" t="s">
        <v>723</v>
      </c>
      <c r="E26" s="1" t="s">
        <v>724</v>
      </c>
    </row>
    <row r="27" spans="1:5" ht="29" x14ac:dyDescent="0.35">
      <c r="A27" s="1" t="s">
        <v>19</v>
      </c>
      <c r="B27" s="1" t="s">
        <v>106</v>
      </c>
      <c r="C27" s="1" t="s">
        <v>725</v>
      </c>
      <c r="D27" s="1" t="s">
        <v>726</v>
      </c>
      <c r="E27" s="1" t="s">
        <v>727</v>
      </c>
    </row>
    <row r="28" spans="1:5" x14ac:dyDescent="0.35">
      <c r="A28" s="1" t="s">
        <v>20</v>
      </c>
      <c r="B28" s="1" t="s">
        <v>728</v>
      </c>
      <c r="C28" s="1" t="s">
        <v>729</v>
      </c>
      <c r="D28" s="1" t="s">
        <v>730</v>
      </c>
      <c r="E28" s="1" t="s">
        <v>731</v>
      </c>
    </row>
    <row r="29" spans="1:5" ht="29" x14ac:dyDescent="0.35">
      <c r="A29" s="1" t="s">
        <v>20</v>
      </c>
      <c r="B29" s="1" t="s">
        <v>732</v>
      </c>
      <c r="C29" s="1" t="s">
        <v>733</v>
      </c>
      <c r="D29" s="1" t="s">
        <v>734</v>
      </c>
      <c r="E29" s="1" t="s">
        <v>735</v>
      </c>
    </row>
    <row r="30" spans="1:5" ht="29" x14ac:dyDescent="0.35">
      <c r="A30" s="1" t="s">
        <v>20</v>
      </c>
      <c r="B30" s="1" t="s">
        <v>736</v>
      </c>
      <c r="C30" s="1" t="s">
        <v>737</v>
      </c>
      <c r="D30" s="1" t="s">
        <v>738</v>
      </c>
      <c r="E30" s="1" t="s">
        <v>739</v>
      </c>
    </row>
    <row r="31" spans="1:5" x14ac:dyDescent="0.35">
      <c r="A31" s="1" t="s">
        <v>20</v>
      </c>
      <c r="B31" s="1" t="s">
        <v>740</v>
      </c>
      <c r="C31" s="1" t="s">
        <v>741</v>
      </c>
      <c r="D31" s="1" t="s">
        <v>742</v>
      </c>
      <c r="E31" s="1" t="s">
        <v>743</v>
      </c>
    </row>
    <row r="32" spans="1:5" x14ac:dyDescent="0.35">
      <c r="A32" s="1" t="s">
        <v>744</v>
      </c>
      <c r="B32" s="1" t="s">
        <v>258</v>
      </c>
      <c r="C32" s="1" t="s">
        <v>745</v>
      </c>
      <c r="D32" s="1" t="s">
        <v>746</v>
      </c>
      <c r="E32" s="1" t="s">
        <v>747</v>
      </c>
    </row>
    <row r="33" spans="1:5" ht="29" x14ac:dyDescent="0.35">
      <c r="A33" s="1" t="s">
        <v>744</v>
      </c>
      <c r="B33" s="1" t="s">
        <v>259</v>
      </c>
      <c r="C33" s="1" t="s">
        <v>748</v>
      </c>
      <c r="D33" s="1" t="s">
        <v>749</v>
      </c>
      <c r="E33" s="1" t="s">
        <v>750</v>
      </c>
    </row>
    <row r="34" spans="1:5" ht="29" x14ac:dyDescent="0.35">
      <c r="A34" s="1" t="s">
        <v>744</v>
      </c>
      <c r="B34" s="1" t="s">
        <v>262</v>
      </c>
      <c r="C34" s="1" t="s">
        <v>751</v>
      </c>
      <c r="D34" s="1" t="s">
        <v>752</v>
      </c>
      <c r="E34" s="1" t="s">
        <v>753</v>
      </c>
    </row>
    <row r="35" spans="1:5" x14ac:dyDescent="0.35">
      <c r="A35" s="1" t="s">
        <v>744</v>
      </c>
      <c r="B35" s="1" t="s">
        <v>754</v>
      </c>
      <c r="C35" s="1" t="s">
        <v>755</v>
      </c>
      <c r="D35" s="1" t="s">
        <v>756</v>
      </c>
      <c r="E35" s="1" t="s">
        <v>757</v>
      </c>
    </row>
    <row r="36" spans="1:5" ht="29" x14ac:dyDescent="0.35">
      <c r="A36" s="1" t="s">
        <v>758</v>
      </c>
      <c r="B36" s="1" t="s">
        <v>759</v>
      </c>
      <c r="C36" s="1" t="s">
        <v>760</v>
      </c>
      <c r="D36" s="1" t="s">
        <v>761</v>
      </c>
      <c r="E36" s="1" t="s">
        <v>762</v>
      </c>
    </row>
    <row r="37" spans="1:5" ht="29" x14ac:dyDescent="0.35">
      <c r="A37" s="1" t="s">
        <v>758</v>
      </c>
      <c r="B37" s="1" t="s">
        <v>763</v>
      </c>
      <c r="C37" s="1" t="s">
        <v>764</v>
      </c>
      <c r="D37" s="1" t="s">
        <v>765</v>
      </c>
      <c r="E37" s="1" t="s">
        <v>766</v>
      </c>
    </row>
    <row r="38" spans="1:5" ht="29" x14ac:dyDescent="0.35">
      <c r="A38" s="1" t="s">
        <v>758</v>
      </c>
      <c r="B38" s="1" t="s">
        <v>767</v>
      </c>
      <c r="C38" s="1" t="s">
        <v>768</v>
      </c>
      <c r="D38" s="1" t="s">
        <v>769</v>
      </c>
      <c r="E38" s="1" t="s">
        <v>770</v>
      </c>
    </row>
    <row r="39" spans="1:5" ht="43.5" x14ac:dyDescent="0.35">
      <c r="A39" s="1" t="s">
        <v>758</v>
      </c>
      <c r="B39" s="1" t="s">
        <v>771</v>
      </c>
      <c r="C39" s="1" t="s">
        <v>772</v>
      </c>
      <c r="D39" s="1" t="s">
        <v>773</v>
      </c>
      <c r="E39" s="1" t="s">
        <v>774</v>
      </c>
    </row>
    <row r="40" spans="1:5" ht="29" x14ac:dyDescent="0.35">
      <c r="A40" s="1" t="s">
        <v>758</v>
      </c>
      <c r="B40" s="1" t="s">
        <v>775</v>
      </c>
      <c r="C40" s="1" t="s">
        <v>776</v>
      </c>
      <c r="D40" s="1" t="s">
        <v>777</v>
      </c>
      <c r="E40" s="1" t="s">
        <v>778</v>
      </c>
    </row>
    <row r="41" spans="1:5" ht="29" x14ac:dyDescent="0.35">
      <c r="A41" s="1" t="s">
        <v>758</v>
      </c>
      <c r="B41" s="1" t="s">
        <v>779</v>
      </c>
      <c r="C41" s="1" t="s">
        <v>780</v>
      </c>
      <c r="D41" s="1" t="s">
        <v>781</v>
      </c>
      <c r="E41" s="1" t="s">
        <v>782</v>
      </c>
    </row>
    <row r="42" spans="1:5" ht="29" x14ac:dyDescent="0.35">
      <c r="A42" s="1" t="s">
        <v>758</v>
      </c>
      <c r="B42" s="1" t="s">
        <v>126</v>
      </c>
      <c r="C42" s="1" t="s">
        <v>783</v>
      </c>
      <c r="D42" s="1" t="s">
        <v>784</v>
      </c>
      <c r="E42" s="1" t="s">
        <v>785</v>
      </c>
    </row>
    <row r="43" spans="1:5" ht="29" x14ac:dyDescent="0.35">
      <c r="A43" s="1" t="s">
        <v>758</v>
      </c>
      <c r="B43" s="1" t="s">
        <v>786</v>
      </c>
      <c r="C43" s="1" t="s">
        <v>787</v>
      </c>
      <c r="D43" s="1" t="s">
        <v>788</v>
      </c>
      <c r="E43" s="1" t="s">
        <v>789</v>
      </c>
    </row>
    <row r="44" spans="1:5" ht="29" x14ac:dyDescent="0.35">
      <c r="A44" s="1" t="s">
        <v>758</v>
      </c>
      <c r="B44" s="1" t="s">
        <v>790</v>
      </c>
      <c r="C44" s="1" t="s">
        <v>791</v>
      </c>
      <c r="D44" s="1" t="s">
        <v>792</v>
      </c>
      <c r="E44" s="1" t="s">
        <v>793</v>
      </c>
    </row>
    <row r="45" spans="1:5" ht="29" x14ac:dyDescent="0.35">
      <c r="A45" s="1" t="s">
        <v>758</v>
      </c>
      <c r="B45" s="1" t="s">
        <v>794</v>
      </c>
      <c r="C45" s="1" t="s">
        <v>795</v>
      </c>
      <c r="D45" s="1" t="s">
        <v>796</v>
      </c>
      <c r="E45" s="1" t="s">
        <v>797</v>
      </c>
    </row>
    <row r="46" spans="1:5" ht="29" x14ac:dyDescent="0.35">
      <c r="A46" s="1" t="s">
        <v>758</v>
      </c>
      <c r="B46" s="1" t="s">
        <v>798</v>
      </c>
      <c r="C46" s="1" t="s">
        <v>799</v>
      </c>
      <c r="D46" s="1" t="s">
        <v>800</v>
      </c>
      <c r="E46" s="1" t="s">
        <v>801</v>
      </c>
    </row>
    <row r="47" spans="1:5" ht="29" x14ac:dyDescent="0.35">
      <c r="A47" s="1" t="s">
        <v>758</v>
      </c>
      <c r="B47" s="1" t="s">
        <v>802</v>
      </c>
      <c r="C47" s="1" t="s">
        <v>803</v>
      </c>
      <c r="D47" s="1" t="s">
        <v>804</v>
      </c>
      <c r="E47" s="1" t="s">
        <v>805</v>
      </c>
    </row>
    <row r="48" spans="1:5" ht="29" x14ac:dyDescent="0.35">
      <c r="A48" s="1" t="s">
        <v>758</v>
      </c>
      <c r="B48" s="1" t="s">
        <v>806</v>
      </c>
      <c r="C48" s="1" t="s">
        <v>807</v>
      </c>
      <c r="D48" s="1" t="s">
        <v>808</v>
      </c>
      <c r="E48" s="1" t="s">
        <v>809</v>
      </c>
    </row>
  </sheetData>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Snapshot</vt:lpstr>
      <vt:lpstr>Checklist 1 - Licensing</vt:lpstr>
      <vt:lpstr>Dashboard 1 - Licensing</vt:lpstr>
      <vt:lpstr>Checklist 2 - Governance</vt:lpstr>
      <vt:lpstr>Dashboard 2 - Governance</vt:lpstr>
      <vt:lpstr>Checklist 3 - Supervision</vt:lpstr>
      <vt:lpstr>Dashboard 3 - Supervision</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Umar Farooq</cp:lastModifiedBy>
  <dcterms:created xsi:type="dcterms:W3CDTF">2026-03-01T08:49:11Z</dcterms:created>
  <dcterms:modified xsi:type="dcterms:W3CDTF">2026-03-05T15:18:24Z</dcterms:modified>
</cp:coreProperties>
</file>