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https://matriarch835-my.sharepoint.com/personal/sajjeed_matriarch_ventures/Documents/Sajjeed-Personal/Matriarch/Sustainadility/07 Thought Leadership Projects/Webinars/CBUAE Webinar deliverables/"/>
    </mc:Choice>
  </mc:AlternateContent>
  <xr:revisionPtr revIDLastSave="17" documentId="13_ncr:1_{C26D154F-1E6B-461D-A359-6DA05CC1C43C}" xr6:coauthVersionLast="47" xr6:coauthVersionMax="47" xr10:uidLastSave="{CD5532F5-5F7F-40DE-965B-27A95CBA7311}"/>
  <bookViews>
    <workbookView xWindow="-110" yWindow="-110" windowWidth="19420" windowHeight="10300" xr2:uid="{00000000-000D-0000-FFFF-FFFF00000000}"/>
  </bookViews>
  <sheets>
    <sheet name="0_Readme" sheetId="1" r:id="rId1"/>
    <sheet name="10_Dashboard" sheetId="13" r:id="rId2"/>
    <sheet name="1_Bankability_Checklist" sheetId="2" r:id="rId3"/>
    <sheet name="2_Governance_RACI" sheetId="3" r:id="rId4"/>
    <sheet name="3_Baseline_Inventory" sheetId="4" r:id="rId5"/>
    <sheet name="4_Targets_Pathways" sheetId="5" r:id="rId6"/>
    <sheet name="5_Initiatives_Plan" sheetId="6" r:id="rId7"/>
    <sheet name="5A_Client_Assessment" sheetId="7" r:id="rId8"/>
    <sheet name="5B_Sector_Policies" sheetId="8" r:id="rId9"/>
    <sheet name="6_Financing_Capex_Opex" sheetId="9" r:id="rId10"/>
    <sheet name="7_Risk_Scenario_Analysis" sheetId="10" r:id="rId11"/>
    <sheet name="8_Data_Controls" sheetId="11" r:id="rId12"/>
    <sheet name="9_Disclosure_Mapping" sheetId="12" r:id="rId13"/>
    <sheet name="99_Sources" sheetId="14" r:id="rId14"/>
  </sheets>
  <definedNames>
    <definedName name="_xlnm.Print_Area" localSheetId="1">'10_Dashboard'!$A$1:$T$15</definedName>
    <definedName name="_xlnm.Print_Titles" localSheetId="1">'10_Dashboard'!$1:$2</definedName>
  </definedNames>
  <calcPr calcId="19102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10" i="5" l="1"/>
  <c r="W24" i="13"/>
  <c r="V24" i="13"/>
  <c r="W23" i="13"/>
  <c r="V23" i="13"/>
  <c r="W22" i="13"/>
  <c r="V22" i="13"/>
  <c r="W21" i="13"/>
  <c r="V21" i="13"/>
  <c r="W20" i="13"/>
  <c r="V20" i="13"/>
  <c r="W19" i="13"/>
  <c r="V19" i="13"/>
  <c r="W18" i="13"/>
  <c r="V18" i="13"/>
  <c r="W17" i="13"/>
  <c r="V17" i="13"/>
  <c r="W16" i="13"/>
  <c r="V16" i="13"/>
  <c r="AD15" i="13"/>
  <c r="W15" i="13"/>
  <c r="V15" i="13"/>
  <c r="W14" i="13"/>
  <c r="V14" i="13"/>
  <c r="W13" i="13"/>
  <c r="V13" i="13"/>
  <c r="AB12" i="13"/>
  <c r="AB9" i="13"/>
  <c r="W7" i="13"/>
  <c r="W6" i="13"/>
  <c r="W5" i="13"/>
  <c r="E10" i="13"/>
  <c r="B10" i="13"/>
  <c r="B5" i="13"/>
  <c r="C62" i="7"/>
  <c r="E7" i="5"/>
  <c r="C27" i="4"/>
  <c r="E6" i="5" s="1"/>
  <c r="B27" i="4"/>
  <c r="E25" i="4"/>
  <c r="E24" i="4"/>
  <c r="E23" i="4"/>
  <c r="E22" i="4"/>
  <c r="E21" i="4"/>
  <c r="I15" i="2"/>
  <c r="H15" i="2"/>
  <c r="I14" i="2"/>
  <c r="H14" i="2"/>
  <c r="I13" i="2"/>
  <c r="H13" i="2"/>
  <c r="I12" i="2"/>
  <c r="H12" i="2"/>
  <c r="I11" i="2"/>
  <c r="H11" i="2"/>
  <c r="I10" i="2"/>
  <c r="H10" i="2"/>
  <c r="I9" i="2"/>
  <c r="H9" i="2"/>
  <c r="I8" i="2"/>
  <c r="H8" i="2"/>
  <c r="I7" i="2"/>
  <c r="H7" i="2"/>
  <c r="I6" i="2"/>
  <c r="H6" i="2"/>
  <c r="I5" i="2"/>
  <c r="E5" i="13" s="1"/>
  <c r="H5" i="2"/>
  <c r="H10" i="13" l="1"/>
  <c r="J12" i="13"/>
  <c r="H5" i="13"/>
</calcChain>
</file>

<file path=xl/sharedStrings.xml><?xml version="1.0" encoding="utf-8"?>
<sst xmlns="http://schemas.openxmlformats.org/spreadsheetml/2006/main" count="834" uniqueCount="659">
  <si>
    <t xml:space="preserve">Climate Transition Plan – Dashboard </t>
  </si>
  <si>
    <t>Auto-populated summary across all tabs (no changes to underlying data).</t>
  </si>
  <si>
    <t>Checklist completion</t>
  </si>
  <si>
    <t>Bankability score</t>
  </si>
  <si>
    <t>Red items (RAG)</t>
  </si>
  <si>
    <t>Checklist status</t>
  </si>
  <si>
    <t>Complete</t>
  </si>
  <si>
    <t>In progress</t>
  </si>
  <si>
    <t>Share of criteria marked Complete</t>
  </si>
  <si>
    <t>Avg score (0–2) mapped to 0–100</t>
  </si>
  <si>
    <t>Critical gaps</t>
  </si>
  <si>
    <t>Not started</t>
  </si>
  <si>
    <t>Year</t>
  </si>
  <si>
    <t>Operational tCO2e</t>
  </si>
  <si>
    <t>Blocked items</t>
  </si>
  <si>
    <t>Overdue open items</t>
  </si>
  <si>
    <t>Financed emissions (baseline → 2030)</t>
  </si>
  <si>
    <t>Dependency constrained</t>
  </si>
  <si>
    <t>Due date passed</t>
  </si>
  <si>
    <t>Reduction %</t>
  </si>
  <si>
    <t>Segment</t>
  </si>
  <si>
    <t>ECL impact</t>
  </si>
  <si>
    <t>Green</t>
  </si>
  <si>
    <t>SLL</t>
  </si>
  <si>
    <t>Total</t>
  </si>
  <si>
    <t>Climate Transition Plan – Bankability Workbook (Template)</t>
  </si>
  <si>
    <t>Purpose</t>
  </si>
  <si>
    <t>This template is an end-to-end Climate Transition Plan implementation pack designed to turn a bank’s climate ambition into an audit-ready, “bankable” plan with clear governance, quantified baselines, time-bound targets, financed delivery actions, and evidence trails. Its utility is that it functions as a single source of truth that links (i) governance and accountability (who owns what and by when), (ii) baseline inventories for operational and portfolio exposures/emissions, (iii) targets and pathways with interim milestones, (iv) a delivery initiatives pipeline with quantified impact, dependencies, and financing needs, (v) a borrower-facing client transition assessment and sector policy framework to drive engagement and credit decisioning, and (vi) risk, scenario analysis, controls, and disclosure mapping so the plan can be defended under supervisory review and translated into credible sustainable-finance activity. In practice, it helps management and boards monitor readiness, identify gaps early (blocked/overdue items, weak data, missing evidence), prioritise capital and engagement actions, and demonstrate that the transition plan is measurable, funded, risk-integrated, and reportable.</t>
  </si>
  <si>
    <t>NOTE: This file includes a fictional filled example (Example UAE Bank) for illustration only. Replace all example values with your institution’s data.</t>
  </si>
  <si>
    <t>How to use</t>
  </si>
  <si>
    <t>1) Start in '1_Bankability_Checklist' and mark Status, Owners, Due Dates, and Evidence references.</t>
  </si>
  <si>
    <t>2) Populate baseline data in '3_Baseline_Inventory' (operational + financed emissions, portfolio exposures).</t>
  </si>
  <si>
    <t>3) Set transition objectives and targets in '4_Targets_Pathways'.</t>
  </si>
  <si>
    <t>4) Build the initiatives roadmap in '5_Initiatives_Plan' and sector expectations in '5B_Sector_Policies'.</t>
  </si>
  <si>
    <t>5) Assess key clients using '5A_Client_Assessment'.</t>
  </si>
  <si>
    <t>6) Build the funding/capex plan in '6_Financing_Capex_Opex'.</t>
  </si>
  <si>
    <t>7) Document climate risk integration and scenario analysis in '7_Risk_Scenario_Analysis'.</t>
  </si>
  <si>
    <t>8) Complete data lineage and controls in '8_Data_Controls', then map disclosures in '9_Disclosure_Mapping'.</t>
  </si>
  <si>
    <t>9) Review progress via '10_Dashboard'. Maintain references in '99_Sources'.</t>
  </si>
  <si>
    <t>Conventions</t>
  </si>
  <si>
    <t>Blue text = user inputs; Black text = formulas/derived; Green text = links/references; Yellow fill = key input fields.</t>
  </si>
  <si>
    <t>Bankability Checklist – Climate Transition Plan</t>
  </si>
  <si>
    <t>Complete this sheet first. Use Status dropdowns and attach evidence references (e.g., policy IDs, links, filenames).</t>
  </si>
  <si>
    <t>ID</t>
  </si>
  <si>
    <t>Area</t>
  </si>
  <si>
    <t>Criterion (bankability requirement)</t>
  </si>
  <si>
    <t>Minimum evidence / artifact</t>
  </si>
  <si>
    <t>Owner</t>
  </si>
  <si>
    <t>Due date</t>
  </si>
  <si>
    <t>Status</t>
  </si>
  <si>
    <t>RAG</t>
  </si>
  <si>
    <t>Score (0-2)</t>
  </si>
  <si>
    <t>Evidence ref</t>
  </si>
  <si>
    <t>Notes</t>
  </si>
  <si>
    <t>BC-01</t>
  </si>
  <si>
    <t>Transition objectives</t>
  </si>
  <si>
    <t>Board-approved transition objective(s) with explicit time horizons (short/medium/long) aligned to relevant national/sectoral goals.</t>
  </si>
  <si>
    <t>Board paper; approved policy; target statement. Source: S2</t>
  </si>
  <si>
    <t>Chief Sustainability Officer</t>
  </si>
  <si>
    <t>Board Paper BR-2026-02; Transition Objectives Statement v1.0</t>
  </si>
  <si>
    <t>Objectives include 2030 interim and 2050 net-zero ambition; approved by Board Risk Committee.</t>
  </si>
  <si>
    <t>BC-02</t>
  </si>
  <si>
    <t>Governance</t>
  </si>
  <si>
    <t>Defined governance structure: board oversight, senior management accountability, and committee mandates for climate transition execution.</t>
  </si>
  <si>
    <t>Governance charter; ToR; minutes; org chart. Source: S2</t>
  </si>
  <si>
    <t>Company Secretary</t>
  </si>
  <si>
    <t>Governance ToR pack (BR-01, ESC-TP-01, CRWG-07); minutes filed</t>
  </si>
  <si>
    <t>RACI agreed; escalation and reporting cadence set.</t>
  </si>
  <si>
    <t>BC-03</t>
  </si>
  <si>
    <t>Strategy integration</t>
  </si>
  <si>
    <t>Transition plan integrated into business strategy (products, sectors, client segments) and risk appetite.</t>
  </si>
  <si>
    <t>Strategy doc; risk appetite statement; sector policies. Source: S2</t>
  </si>
  <si>
    <t>Head of Strategy</t>
  </si>
  <si>
    <t>Strategy refresh deck STR-2026-03 (draft); Risk appetite addendum (draft)</t>
  </si>
  <si>
    <t>Embedding sector stance into 2026–2028 business plan and risk appetite.</t>
  </si>
  <si>
    <t>BC-04</t>
  </si>
  <si>
    <t>Metrics &amp; targets</t>
  </si>
  <si>
    <t>Measurable metrics and targets (incl. interim milestones) with clear baselines and methodologies (absolute/intensity where relevant).</t>
  </si>
  <si>
    <t>Targets register; baseline calc; methodology note. Source: S2</t>
  </si>
  <si>
    <t>Head of Sustainability Analytics</t>
  </si>
  <si>
    <t>Targets register + methodology note (PCAF v1); KPI dictionary v0.8</t>
  </si>
  <si>
    <t>Baselines established; interim milestones under validation for 2 sectors.</t>
  </si>
  <si>
    <t>BC-05</t>
  </si>
  <si>
    <t>Data &amp; engagement</t>
  </si>
  <si>
    <t>Data collection plan and client engagement approach (including expectations for clients' transition plans).</t>
  </si>
  <si>
    <t>Client questionnaire; engagement playbook; data plan. Source: S2</t>
  </si>
  <si>
    <t>Head of Corporate Banking</t>
  </si>
  <si>
    <t>Client questionnaire v1; top-50 engagement plan; sector data vendor RFP</t>
  </si>
  <si>
    <t>Prioritised top 80% exposure; borrower evidence requirements drafted.</t>
  </si>
  <si>
    <t>BC-06</t>
  </si>
  <si>
    <t>Reporting &amp; transparency</t>
  </si>
  <si>
    <t>Public/Stakeholder reporting approach with governance on claims, and clear scope of disclosures.</t>
  </si>
  <si>
    <t>Disclosure policy; reporting calendar; controls. Source: S2</t>
  </si>
  <si>
    <t>Head of Investor Relations</t>
  </si>
  <si>
    <t>Waiting for disclosure policy sign-off and assurance approach.</t>
  </si>
  <si>
    <t>BC-07</t>
  </si>
  <si>
    <t>Implementation plan</t>
  </si>
  <si>
    <t>Time-bound implementation roadmap with resources, dependencies, and accountabilities.</t>
  </si>
  <si>
    <t>Initiatives roadmap; project plan; budget. Source: S2</t>
  </si>
  <si>
    <t>PMO – Transition Program</t>
  </si>
  <si>
    <t>Initiatives register v1; resourcing plan; budget request FY26</t>
  </si>
  <si>
    <t>Roadmap exists; needs quantified impacts and dependencies.</t>
  </si>
  <si>
    <t>BC-08</t>
  </si>
  <si>
    <t>Review &amp; updates</t>
  </si>
  <si>
    <t>Defined process to review, update, and remediate the plan (frequency + triggers).</t>
  </si>
  <si>
    <t>Annual review process; audit/internal review. Source: S2</t>
  </si>
  <si>
    <t>Annual review process to be integrated into enterprise planning calendar.</t>
  </si>
  <si>
    <t>BC-09</t>
  </si>
  <si>
    <t>Scenario analysis</t>
  </si>
  <si>
    <t>Climate scenario analysis / stress testing incorporated (transition + physical) and linked to risk management decisions.</t>
  </si>
  <si>
    <t>Scenario methodology; results; management actions. Source: S1</t>
  </si>
  <si>
    <t>Head of Credit Risk Analytics</t>
  </si>
  <si>
    <t>Blocked</t>
  </si>
  <si>
    <t>Scenario modeling backlog; vendor data contract pending</t>
  </si>
  <si>
    <t>Blocked on sector emissions factors + hazard data licensing.</t>
  </si>
  <si>
    <t>BC-10</t>
  </si>
  <si>
    <t>Capital allocation</t>
  </si>
  <si>
    <t>Capex/opex and financing plan that is consistent with targets, including product strategy and balance sheet implications.</t>
  </si>
  <si>
    <t>Capex/opex plan; sustainable finance plan; pricing/limits. Source: S2</t>
  </si>
  <si>
    <t>CFO</t>
  </si>
  <si>
    <t>Capex/Opex plan v0.9; sustainable finance ramp plan v1</t>
  </si>
  <si>
    <t>Capex requests submitted; benefits tracking framework in design.</t>
  </si>
  <si>
    <t>BC-11</t>
  </si>
  <si>
    <t>Controls &amp; assurance</t>
  </si>
  <si>
    <t>Documented data lineage, key controls, and assurance readiness (internal/external).</t>
  </si>
  <si>
    <t>Data dictionary; control matrix; assurance plan. Source: S3</t>
  </si>
  <si>
    <t>Head of Internal Audit</t>
  </si>
  <si>
    <t>Controls matrix CTRL-01..CTRL-10; evidence repository structure</t>
  </si>
  <si>
    <t>Initial assurance readiness assessment completed; gaps logged.</t>
  </si>
  <si>
    <t>Governance &amp; Accountability (RACI)</t>
  </si>
  <si>
    <t>Define governance bodies, owners, and escalation. Use this to evidence oversight and accountability.</t>
  </si>
  <si>
    <t>Governance body / role</t>
  </si>
  <si>
    <t>Mandate</t>
  </si>
  <si>
    <t>Chair</t>
  </si>
  <si>
    <t>Members</t>
  </si>
  <si>
    <t>Meeting frequency</t>
  </si>
  <si>
    <t>Key decisions</t>
  </si>
  <si>
    <t>Artifacts (minutes, ToR)</t>
  </si>
  <si>
    <t>Escalation path</t>
  </si>
  <si>
    <t>KPI / incentive link</t>
  </si>
  <si>
    <t>Board / Board Risk Committee</t>
  </si>
  <si>
    <t>Oversight of climate transition plan; approve targets and risk appetite.</t>
  </si>
  <si>
    <t>Board Chair (NED)</t>
  </si>
  <si>
    <t>NEDs, CEO, CRO, CSO</t>
  </si>
  <si>
    <t>Quarterly</t>
  </si>
  <si>
    <t>Approve objectives, targets, disclosures</t>
  </si>
  <si>
    <t>ToR BR-01; Minutes BR-2025Q4–2026Q1</t>
  </si>
  <si>
    <t>Escalate to full board</t>
  </si>
  <si>
    <t>CEO/CRO scorecard: financed emissions intensity; % sustainable finance</t>
  </si>
  <si>
    <t>Executive Sustainability Committee</t>
  </si>
  <si>
    <t>Steer implementation across business lines.</t>
  </si>
  <si>
    <t>CEO</t>
  </si>
  <si>
    <t>CFO, CRO, CSO, Head of Corporate, Head of Retail, CIO</t>
  </si>
  <si>
    <t>Monthly</t>
  </si>
  <si>
    <t>Approve initiatives, budgets, policies</t>
  </si>
  <si>
    <t>ESC Charter ESC-TP-01; Action log (TP tracker)</t>
  </si>
  <si>
    <t>To Board Risk Committee</t>
  </si>
  <si>
    <t>Annual bonuses: sustainable finance origination; data completeness</t>
  </si>
  <si>
    <t>Climate Risk Working Group</t>
  </si>
  <si>
    <t>Embed climate in risk frameworks and models.</t>
  </si>
  <si>
    <t>CRO</t>
  </si>
  <si>
    <t>Credit risk, Market risk, Finance, Data, Corporate Banking</t>
  </si>
  <si>
    <t>Scenario analysis, limits, ECL impacts</t>
  </si>
  <si>
    <t>CRWG ToR CR-07; Scenario pack SC-2026-01; Limit memo LIM-TR-01</t>
  </si>
  <si>
    <t>To CRO / Exec committee</t>
  </si>
  <si>
    <t>Risk KPI: scenario coverage; limits implemented</t>
  </si>
  <si>
    <t>Baseline &amp; Inventory (Operational + Financed)</t>
  </si>
  <si>
    <t>Populate baseline year(s). Use consistent methodologies and document sources in '8_Data_Controls' and '99_Sources'.</t>
  </si>
  <si>
    <t>Key parameters</t>
  </si>
  <si>
    <t>Institution</t>
  </si>
  <si>
    <t>Example UAE Bank (fictional)</t>
  </si>
  <si>
    <t>Baseline year</t>
  </si>
  <si>
    <t>Currency</t>
  </si>
  <si>
    <t>AED</t>
  </si>
  <si>
    <t>Financed emissions method</t>
  </si>
  <si>
    <t>PCAF (illustrative)</t>
  </si>
  <si>
    <t>Coverage threshold</t>
  </si>
  <si>
    <t>Top 80% of corporate exposure</t>
  </si>
  <si>
    <t>Operational emissions (tCO2e)</t>
  </si>
  <si>
    <t>Scope</t>
  </si>
  <si>
    <t>Category</t>
  </si>
  <si>
    <t>Baseline (tCO2e)</t>
  </si>
  <si>
    <t>Method / boundary</t>
  </si>
  <si>
    <t>Data source (Ref ID)</t>
  </si>
  <si>
    <t>Quality score (0-5)</t>
  </si>
  <si>
    <t>Scope 1</t>
  </si>
  <si>
    <t>Fuel combustion</t>
  </si>
  <si>
    <t>GHG Protocol operational control</t>
  </si>
  <si>
    <t>S2</t>
  </si>
  <si>
    <t>Fuel bills + fleet logs; consolidated on operational control basis.</t>
  </si>
  <si>
    <t>Scope 2</t>
  </si>
  <si>
    <t>Purchased electricity</t>
  </si>
  <si>
    <t>GHG Protocol</t>
  </si>
  <si>
    <t>Metered electricity; location-based grid factor.</t>
  </si>
  <si>
    <t>Scope 3</t>
  </si>
  <si>
    <t>Business travel</t>
  </si>
  <si>
    <t>Travel Management Company (TMC) data; distance-based where available.</t>
  </si>
  <si>
    <t>Purchased goods &amp; services</t>
  </si>
  <si>
    <t>Spend-based estimate for key purchased categories; improve with supplier data.</t>
  </si>
  <si>
    <t>Financed emissions (tCO2e) – by sector (baseline)</t>
  </si>
  <si>
    <t>Sector</t>
  </si>
  <si>
    <t>Portfolio exposure (AED m)</t>
  </si>
  <si>
    <t>Financed emissions (tCO2e)</t>
  </si>
  <si>
    <t>Intensity metric</t>
  </si>
  <si>
    <t>Intensity value</t>
  </si>
  <si>
    <t>Method (e.g., PCAF)</t>
  </si>
  <si>
    <t>Coverage notes</t>
  </si>
  <si>
    <t>Oil &amp; Gas</t>
  </si>
  <si>
    <t>tCO2e/AED m</t>
  </si>
  <si>
    <t>PCAF</t>
  </si>
  <si>
    <t>Top 30 borrowers cover ~85% of O&amp;G exposure; remainder estimated.</t>
  </si>
  <si>
    <t>S1</t>
  </si>
  <si>
    <t>Power generation</t>
  </si>
  <si>
    <t>Includes IPPs and utilities; generation mix used where available.</t>
  </si>
  <si>
    <t>Real estate</t>
  </si>
  <si>
    <t>Commercial RE + mortgages; proxies for EPC/energy data.</t>
  </si>
  <si>
    <t>Transport</t>
  </si>
  <si>
    <t>Aviation + logistics; proxy intensity; improve with client reporting.</t>
  </si>
  <si>
    <t>Cement / Steel / Heavy industry</t>
  </si>
  <si>
    <t>Cement/steel/heavy industry; client disclosures + benchmarks.</t>
  </si>
  <si>
    <t>Totals</t>
  </si>
  <si>
    <t>Targets &amp; Pathways</t>
  </si>
  <si>
    <t>Define measurable targets with baselines, interim milestones, and methodology. Document pathways/scenario alignment.</t>
  </si>
  <si>
    <t>Portfolio / Bank targets</t>
  </si>
  <si>
    <t>Target ID</t>
  </si>
  <si>
    <t>Target scope</t>
  </si>
  <si>
    <t>Metric</t>
  </si>
  <si>
    <t>Baseline value</t>
  </si>
  <si>
    <t>Target year</t>
  </si>
  <si>
    <t>Target value</t>
  </si>
  <si>
    <t>Target type</t>
  </si>
  <si>
    <t>Interim milestones</t>
  </si>
  <si>
    <t>Methodology ref</t>
  </si>
  <si>
    <t>T-01</t>
  </si>
  <si>
    <t>Financed emissions</t>
  </si>
  <si>
    <t>tCO2e (total financed)</t>
  </si>
  <si>
    <t>2024</t>
  </si>
  <si>
    <t>2030</t>
  </si>
  <si>
    <t>Absolute</t>
  </si>
  <si>
    <t>2026: 7.0m; 2028: 5.8m (tCO2e)</t>
  </si>
  <si>
    <t>43% reduction vs 2024 via sector limits, engagement, and portfolio shift.</t>
  </si>
  <si>
    <t>T-02</t>
  </si>
  <si>
    <t>Operational emissions</t>
  </si>
  <si>
    <t>tCO2e (Scope 1+2)</t>
  </si>
  <si>
    <t>2026: 18k; 2028: 7k; 2030: 2.5k (tCO2e)</t>
  </si>
  <si>
    <t>90%+ reduction; residual emissions neutralised via high-quality removals (policy-defined).</t>
  </si>
  <si>
    <t>T-03</t>
  </si>
  <si>
    <t>Sustainable finance</t>
  </si>
  <si>
    <t>AED committed / originated</t>
  </si>
  <si>
    <t>Qualitative</t>
  </si>
  <si>
    <t>2026: 12k; 2028: 30k; 2030: 50k (AED m)</t>
  </si>
  <si>
    <t>Eligible green + SLL origination/commitments; definitions embedded in credit policy.</t>
  </si>
  <si>
    <t>Derived reduction % example (T-01)</t>
  </si>
  <si>
    <t>Sector pathways / assumptions</t>
  </si>
  <si>
    <t>Reference pathway / scenario</t>
  </si>
  <si>
    <t>Key assumption(s)</t>
  </si>
  <si>
    <t>Relevance to portfolio</t>
  </si>
  <si>
    <t>Update cadence</t>
  </si>
  <si>
    <t>Source ref (Ref ID)</t>
  </si>
  <si>
    <t>NGFS Net Zero 2050 / Delayed Transition</t>
  </si>
  <si>
    <t>Carbon intensity decline; renewables build-out</t>
  </si>
  <si>
    <t>High exposure sector</t>
  </si>
  <si>
    <t>Annual</t>
  </si>
  <si>
    <t>NGFS Net Zero 2050 / Current Policies</t>
  </si>
  <si>
    <t>Production decline; methane abatement</t>
  </si>
  <si>
    <t>IPCC physical scenarios / local building efficiency</t>
  </si>
  <si>
    <t>Retrofit rates; energy codes; hazard maps</t>
  </si>
  <si>
    <t>Medium exposure sector</t>
  </si>
  <si>
    <t>Implementation Roadmap (Initiatives)</t>
  </si>
  <si>
    <t>List initiatives that deliver targets (policy, products, portfolio actions, operations). Quantify emissions and financial impacts where feasible.</t>
  </si>
  <si>
    <t>Initiatives register</t>
  </si>
  <si>
    <t>Init ID</t>
  </si>
  <si>
    <t>Workstream</t>
  </si>
  <si>
    <t>Initiative</t>
  </si>
  <si>
    <t>Type</t>
  </si>
  <si>
    <t>Start</t>
  </si>
  <si>
    <t>End</t>
  </si>
  <si>
    <t>Dependency</t>
  </si>
  <si>
    <t>Expected emissions impact (tCO2e)</t>
  </si>
  <si>
    <t>Expected financial impact (AED m)</t>
  </si>
  <si>
    <t>I-01</t>
  </si>
  <si>
    <t>Portfolio alignment</t>
  </si>
  <si>
    <t>Update sector policies for high-emitting sectors (limits, conditions, engagement triggers).</t>
  </si>
  <si>
    <t>Policy</t>
  </si>
  <si>
    <t>Head of Credit Policy</t>
  </si>
  <si>
    <t>Board approval (BR-2026-02)</t>
  </si>
  <si>
    <t>Sector policy pack approved; coal/thermal power limits; enhanced due diligence for high emitters.</t>
  </si>
  <si>
    <t>I-02</t>
  </si>
  <si>
    <t>Client transition</t>
  </si>
  <si>
    <t>Launch client transition assessment and engagement program (top exposures).</t>
  </si>
  <si>
    <t>Portfolio</t>
  </si>
  <si>
    <t>Client questionnaire v1; RM training</t>
  </si>
  <si>
    <t>Top-50 clients engaged; SLL conversion target 30% of renewals; expected financed emissions reduction by 2030.</t>
  </si>
  <si>
    <t>I-03</t>
  </si>
  <si>
    <t>Risk &amp; models</t>
  </si>
  <si>
    <t>Integrate NGFS scenarios into stress testing and ECL sensitivity analysis.</t>
  </si>
  <si>
    <t>Data/Tech</t>
  </si>
  <si>
    <t>Vendor data contract; model governance</t>
  </si>
  <si>
    <t>Scenario engine selected; blocked pending data licensing + model validation capacity.</t>
  </si>
  <si>
    <t>I-04</t>
  </si>
  <si>
    <t>Sustainable products</t>
  </si>
  <si>
    <t>Scale green/sustainability-linked lending products with clear eligibility and KPIs.</t>
  </si>
  <si>
    <t>Product</t>
  </si>
  <si>
    <t>Head of Product</t>
  </si>
  <si>
    <t>Eligibility rules + taxonomy mapping</t>
  </si>
  <si>
    <t>Green lending playbook; KPI library for SLL pricing; target ramp to 50bn by 2030.</t>
  </si>
  <si>
    <t>I-05</t>
  </si>
  <si>
    <t>Operations</t>
  </si>
  <si>
    <t>Procure 100% renewable electricity for owned/operated sites (PPAs/RECs)</t>
  </si>
  <si>
    <t>Head of Facilities</t>
  </si>
  <si>
    <t>RECs policy + procurement</t>
  </si>
  <si>
    <t>Eliminates most Scope 2; residuals addressed via supplier engagement.</t>
  </si>
  <si>
    <t>I-06</t>
  </si>
  <si>
    <t>Branch/ATM energy efficiency program (LED, HVAC optimisation, BMS)</t>
  </si>
  <si>
    <t>Capex approval</t>
  </si>
  <si>
    <t>20% energy reduction across 60% footprint; measured via sub-metering.</t>
  </si>
  <si>
    <t>I-07</t>
  </si>
  <si>
    <t>Data &amp; reporting</t>
  </si>
  <si>
    <t>Financed emissions measurement platform + data quality improvement plan</t>
  </si>
  <si>
    <t>CIO</t>
  </si>
  <si>
    <t>Data vendor onboarding</t>
  </si>
  <si>
    <t>Automates PCAF calculations + audit trail; supports disclosure and monitoring.</t>
  </si>
  <si>
    <t>I-08</t>
  </si>
  <si>
    <t>Coal/thermal power exit: no new exposure; run-off plan and client covenants</t>
  </si>
  <si>
    <t>Policy pack BR-2026-02</t>
  </si>
  <si>
    <t>Run-off/exit reduces stranded-asset risk; covenants include transition milestones.</t>
  </si>
  <si>
    <t>I-09</t>
  </si>
  <si>
    <t>People &amp; incentives</t>
  </si>
  <si>
    <t>Link executive remuneration to transition KPIs (sustainable finance + intensity)</t>
  </si>
  <si>
    <t>Head of HR</t>
  </si>
  <si>
    <t>RemCo approval</t>
  </si>
  <si>
    <t>Executive scorecard introduced for CEO/CRO/BU heads; reviewed annually.</t>
  </si>
  <si>
    <t>Client Transition Plan Assessment (for financing / bankability)</t>
  </si>
  <si>
    <t>Use this rubric to assess whether a client's transition plan is credible and finance-ready. Link results to credit decisions and engagement.</t>
  </si>
  <si>
    <t>Assessment register</t>
  </si>
  <si>
    <t>Client ID</t>
  </si>
  <si>
    <t>Client name</t>
  </si>
  <si>
    <t>Exposure (AED m)</t>
  </si>
  <si>
    <t>Assessment date</t>
  </si>
  <si>
    <t>Assessor</t>
  </si>
  <si>
    <t>Overall rating</t>
  </si>
  <si>
    <t>Key gaps</t>
  </si>
  <si>
    <t>Decision / action</t>
  </si>
  <si>
    <t>Next review</t>
  </si>
  <si>
    <t>C-001</t>
  </si>
  <si>
    <t>Desert Energy Co. (fictional)</t>
  </si>
  <si>
    <t>Sohail (example)</t>
  </si>
  <si>
    <t>C (needs work)</t>
  </si>
  <si>
    <t>Missing capex schedule; interim targets unclear; weak data</t>
  </si>
  <si>
    <t>Proceed with conditions</t>
  </si>
  <si>
    <t>Conditions: interim targets (2026/2028), capex plan, and third-party verification roadmap.</t>
  </si>
  <si>
    <t>C-002</t>
  </si>
  <si>
    <t>Gulf Logistics Group (fictional)</t>
  </si>
  <si>
    <t>Sadia (example)</t>
  </si>
  <si>
    <t>B (credible)</t>
  </si>
  <si>
    <t>Needs clearer incentives + assurance plan</t>
  </si>
  <si>
    <t>Proceed</t>
  </si>
  <si>
    <t>SLL pricing linked to fleet electrification and fuel efficiency KPIs.</t>
  </si>
  <si>
    <t>C-003</t>
  </si>
  <si>
    <t>Oasis Towers REIT (fictional)</t>
  </si>
  <si>
    <t>Salman (example)</t>
  </si>
  <si>
    <t>A (strong)</t>
  </si>
  <si>
    <t>Minor: enhance tenant energy (Scope 3) coverage</t>
  </si>
  <si>
    <t>Eligible for green financing based on retrofit pipeline and EPC improvements.</t>
  </si>
  <si>
    <t>Rubric (score each dimension 0–2; link evidence)</t>
  </si>
  <si>
    <t>Dimension</t>
  </si>
  <si>
    <t>What good looks like</t>
  </si>
  <si>
    <t>Evidence / links</t>
  </si>
  <si>
    <t>Board/senior accountability; clear roles; incentives aligned</t>
  </si>
  <si>
    <t>Board minutes; governance chart</t>
  </si>
  <si>
    <t>Board committee exists but incentives not yet adopted</t>
  </si>
  <si>
    <t>Targets</t>
  </si>
  <si>
    <t>Science-aligned targets with interim milestones; sector-relevant metrics</t>
  </si>
  <si>
    <t>Targets deck; KPI list (draft)</t>
  </si>
  <si>
    <t>Targets include 2050 ambition but interim (2026/2028) need detail</t>
  </si>
  <si>
    <t>Capex plan</t>
  </si>
  <si>
    <t>Credible capex/opex and financing plan; project pipeline; assumptions</t>
  </si>
  <si>
    <t>No evidence</t>
  </si>
  <si>
    <t>Capex plan not provided; financing sources unclear</t>
  </si>
  <si>
    <t>Execution</t>
  </si>
  <si>
    <t>Implementation roadmap; dependencies; operational capability</t>
  </si>
  <si>
    <t>Project plan v0.4</t>
  </si>
  <si>
    <t>Roadmap exists but dependencies and resourcing weak</t>
  </si>
  <si>
    <t>Disclosure &amp; data</t>
  </si>
  <si>
    <t>Transparent reporting; data coverage and quality; assurance readiness</t>
  </si>
  <si>
    <t>No assurance plan</t>
  </si>
  <si>
    <t>Limited emissions data coverage; no assurance roadmap</t>
  </si>
  <si>
    <t>Risk management</t>
  </si>
  <si>
    <t>Physical/transition risks assessed; mitigants; contingency plan</t>
  </si>
  <si>
    <t>Risk memo TR-01</t>
  </si>
  <si>
    <t>Transition risks identified but stress testing incomplete</t>
  </si>
  <si>
    <t>Total score</t>
  </si>
  <si>
    <t>Sector Policies &amp; Transition Expectations</t>
  </si>
  <si>
    <t>Define sector-level policies (eligibility, limits, engagement triggers) and what transition evidence is required for financing.</t>
  </si>
  <si>
    <t>Sector policy register</t>
  </si>
  <si>
    <t>Policy stance</t>
  </si>
  <si>
    <t>Key thresholds</t>
  </si>
  <si>
    <t>Required client evidence</t>
  </si>
  <si>
    <t>Engagement triggers</t>
  </si>
  <si>
    <t>Incentives / products</t>
  </si>
  <si>
    <t>Review cadence</t>
  </si>
  <si>
    <t>Source ref</t>
  </si>
  <si>
    <t>Reduce</t>
  </si>
  <si>
    <t>Exposure cap; methane intensity</t>
  </si>
  <si>
    <t>Transition plan + capex + interim targets</t>
  </si>
  <si>
    <t>No plan / missed targets</t>
  </si>
  <si>
    <t>SLL with methane KPIs</t>
  </si>
  <si>
    <t>Credit Policy</t>
  </si>
  <si>
    <t>Require methane KPI and capex plan; prohibit expansion finance without pathway.</t>
  </si>
  <si>
    <t>Grow</t>
  </si>
  <si>
    <t>Preference for renewables</t>
  </si>
  <si>
    <t>Project economics + emissions factors</t>
  </si>
  <si>
    <t>High coal share</t>
  </si>
  <si>
    <t>Green project finance</t>
  </si>
  <si>
    <t>Project Finance</t>
  </si>
  <si>
    <t>Preference scoring for renewables; require closure/repowering plan for coal-heavy assets.</t>
  </si>
  <si>
    <t>Maintain</t>
  </si>
  <si>
    <t>Minimum EPC / efficiency</t>
  </si>
  <si>
    <t>Building performance data; retrofit plan</t>
  </si>
  <si>
    <t>Poor efficiency</t>
  </si>
  <si>
    <t>Green mortgages</t>
  </si>
  <si>
    <t>Retail</t>
  </si>
  <si>
    <t>Minimum efficiency benchmark for new originations from 2027; retrofit plans for legacy collateral.</t>
  </si>
  <si>
    <t>Financing Plan (Capex/Opex + Sustainable Finance)</t>
  </si>
  <si>
    <t>Link targets to financial resources: internal capex/opex, product commitments, funding sources, and balance sheet implications.</t>
  </si>
  <si>
    <t>Internal transition capex/opex (AED m)</t>
  </si>
  <si>
    <t>Line item</t>
  </si>
  <si>
    <t>2025</t>
  </si>
  <si>
    <t>2026</t>
  </si>
  <si>
    <t>2027</t>
  </si>
  <si>
    <t>2028</t>
  </si>
  <si>
    <t>2029</t>
  </si>
  <si>
    <t>Energy efficiency retrofits (branches/IT)</t>
  </si>
  <si>
    <t>Retrofits + IT optimisation; includes BMS rollout</t>
  </si>
  <si>
    <t>Renewable electricity procurement / RECs</t>
  </si>
  <si>
    <t>PPAs/RECs procurement + contract management</t>
  </si>
  <si>
    <t>Data &amp; analytics (financed emissions, scenario models)</t>
  </si>
  <si>
    <t>Data platform + vendor licensing + model development</t>
  </si>
  <si>
    <t>Training &amp; capability building</t>
  </si>
  <si>
    <t>Board/management + RM training; engagement capability</t>
  </si>
  <si>
    <t>External assurance / verification</t>
  </si>
  <si>
    <t>Limited assurance preparation; external verification support</t>
  </si>
  <si>
    <t>Sustainable finance commitments (AED m)</t>
  </si>
  <si>
    <t>Commitment ID</t>
  </si>
  <si>
    <t>Product / activity</t>
  </si>
  <si>
    <t>Eligible definition / taxonomy</t>
  </si>
  <si>
    <t>Baseline (AED m)</t>
  </si>
  <si>
    <t>2030 target (AED m)</t>
  </si>
  <si>
    <t>Annual ramp plan</t>
  </si>
  <si>
    <t>KPIs</t>
  </si>
  <si>
    <t>SF-01</t>
  </si>
  <si>
    <t>Green lending / project finance</t>
  </si>
  <si>
    <t>Define eligibility (e.g., renewable, efficiency)</t>
  </si>
  <si>
    <t>2025:5k; 2026:7k; 2027:9k; 2028:11k; 2029:14k; 2030:32k</t>
  </si>
  <si>
    <t>Volume; impact (MW financed; MWh saved)</t>
  </si>
  <si>
    <t>Mix of renewable, efficiency, and low-carbon infrastructure.</t>
  </si>
  <si>
    <t>SF-02</t>
  </si>
  <si>
    <t>Sustainability-linked loans (SLL)</t>
  </si>
  <si>
    <t>KPI-linked pricing; borrower targets</t>
  </si>
  <si>
    <t>2025:3k; 2026:4k; 2027:5k; 2028:6k; 2029:7k; 2030:18k</t>
  </si>
  <si>
    <t>SLL volume; KPI attainment rate ≥75%</t>
  </si>
  <si>
    <t>Pricing step-ups/step-downs tied to borrower KPIs; independent verification required.</t>
  </si>
  <si>
    <t>Climate Risk Integration &amp; Scenario Analysis</t>
  </si>
  <si>
    <t>Document how climate risks are identified, measured, managed, and incorporated into scenario analysis / stress testing.</t>
  </si>
  <si>
    <t>Scenario set (transition + physical)</t>
  </si>
  <si>
    <t>Scenario ID</t>
  </si>
  <si>
    <t>Scenario name</t>
  </si>
  <si>
    <t>Time horizon</t>
  </si>
  <si>
    <t>Key variables / shocks</t>
  </si>
  <si>
    <t>Portfolio in scope</t>
  </si>
  <si>
    <t>Outputs produced</t>
  </si>
  <si>
    <t>Management actions</t>
  </si>
  <si>
    <t>SC-01</t>
  </si>
  <si>
    <t>NGFS Net Zero 2050</t>
  </si>
  <si>
    <t>Transition</t>
  </si>
  <si>
    <t>Long (10y+)</t>
  </si>
  <si>
    <t>Carbon price increase; demand shift; tech change</t>
  </si>
  <si>
    <t>Corporate lending (top exposures)</t>
  </si>
  <si>
    <t>PD/LGD/ECL impacts; sector heatmap</t>
  </si>
  <si>
    <t>Update limits/pricing; engagement actions</t>
  </si>
  <si>
    <t>SC-02</t>
  </si>
  <si>
    <t>NGFS Delayed Transition</t>
  </si>
  <si>
    <t>Medium (3-10y)</t>
  </si>
  <si>
    <t>Late sharp policy tightening; stranded assets</t>
  </si>
  <si>
    <t>Corporate + project finance</t>
  </si>
  <si>
    <t>ECL impacts; concentration risk</t>
  </si>
  <si>
    <t>Early engagement; policy tightening</t>
  </si>
  <si>
    <t>SC-03</t>
  </si>
  <si>
    <t>Flood / storm surge hazard</t>
  </si>
  <si>
    <t>Physical</t>
  </si>
  <si>
    <t>Higher hazard intensity; collateral damage</t>
  </si>
  <si>
    <t>Real estate portfolio</t>
  </si>
  <si>
    <t>Collateral haircuts; LGD sensitivity</t>
  </si>
  <si>
    <t>Update collateral policy; insurance requirements</t>
  </si>
  <si>
    <t>Results summary template (fill with outputs)</t>
  </si>
  <si>
    <t>Portfolio segment</t>
  </si>
  <si>
    <t>Impact on PD (bps)</t>
  </si>
  <si>
    <t>Impact on LGD (pp)</t>
  </si>
  <si>
    <t>ECL impact (AED m)</t>
  </si>
  <si>
    <t>Key drivers</t>
  </si>
  <si>
    <t>Planned mitigants</t>
  </si>
  <si>
    <t>Corporate lending – Oil &amp; Gas</t>
  </si>
  <si>
    <t>Carbon price + demand decline; higher funding costs</t>
  </si>
  <si>
    <t>Tighten limits; covenant-based engagement; repricing</t>
  </si>
  <si>
    <t>Project finance – Power generation</t>
  </si>
  <si>
    <t>Delayed but sharp policy tightening; stranded asset risk</t>
  </si>
  <si>
    <t>Prefer renewables; require repowering plans</t>
  </si>
  <si>
    <t>Head of Project Finance</t>
  </si>
  <si>
    <t>Retail mortgages – coastal collateral</t>
  </si>
  <si>
    <t>Flood/storm surge hazard increases collateral risk</t>
  </si>
  <si>
    <t>Collateral haircuts; insurance requirements; geo-screening</t>
  </si>
  <si>
    <t>Head of Retail Risk</t>
  </si>
  <si>
    <t>Corporate lending – Cement/Steel</t>
  </si>
  <si>
    <t>Higher carbon costs; competitiveness pressure</t>
  </si>
  <si>
    <t>SLL conversion; efficiency capex covenants; pricing</t>
  </si>
  <si>
    <t>Head of Corporate Credit</t>
  </si>
  <si>
    <t>Corporate lending – Transport</t>
  </si>
  <si>
    <t>Fuel and tech transition; fleet replacement costs</t>
  </si>
  <si>
    <t>Fleet electrification finance; KPI-linked pricing</t>
  </si>
  <si>
    <t>Head of Transport Coverage</t>
  </si>
  <si>
    <t>Commercial RE – inefficient buildings</t>
  </si>
  <si>
    <t>Efficiency standards tighten; retrofit capex required</t>
  </si>
  <si>
    <t>Green retrofit finance; minimum EPC thresholds</t>
  </si>
  <si>
    <t>Head of CRE</t>
  </si>
  <si>
    <t>Data Lineage &amp; Controls (Assurance-ready)</t>
  </si>
  <si>
    <t>Document definitions, sources, quality, controls, and evidence for key metrics used in the transition plan and disclosures.</t>
  </si>
  <si>
    <t>Data dictionary</t>
  </si>
  <si>
    <t>Data element</t>
  </si>
  <si>
    <t>Definition</t>
  </si>
  <si>
    <t>Unit</t>
  </si>
  <si>
    <t>Source system</t>
  </si>
  <si>
    <t>Frequency</t>
  </si>
  <si>
    <t>Methodology / calc note</t>
  </si>
  <si>
    <t>Controls (ref)</t>
  </si>
  <si>
    <t>Evidence link / ref</t>
  </si>
  <si>
    <t>Financed emissions – Oil &amp; Gas</t>
  </si>
  <si>
    <t>Attributed emissions for O&amp;G borrowers in scope (baseline year).</t>
  </si>
  <si>
    <t>tCO2e</t>
  </si>
  <si>
    <t>Sustainability Analytics</t>
  </si>
  <si>
    <t>Credit systems + external factors</t>
  </si>
  <si>
    <t>PCAF method; attribution by exposure share</t>
  </si>
  <si>
    <t>CTRL-01</t>
  </si>
  <si>
    <t>DataRoom/FE_2024_O&amp;G.xlsx; Benchmark factors v1</t>
  </si>
  <si>
    <t>Coverage improving; request client-level Scope 1/2 from top 30 borrowers by 2027.</t>
  </si>
  <si>
    <t>Transition risk stress test ECL</t>
  </si>
  <si>
    <t>Incremental ECL impact under selected NGFS scenario(s).</t>
  </si>
  <si>
    <t>AED m</t>
  </si>
  <si>
    <t>Credit Risk Analytics</t>
  </si>
  <si>
    <t>Risk models</t>
  </si>
  <si>
    <t>ECL sensitivity approach documented</t>
  </si>
  <si>
    <t>CTRL-05</t>
  </si>
  <si>
    <t>SC_pack_2026Q1.pdf; Model note ECL_TR_v0.6</t>
  </si>
  <si>
    <t>Currently sensitivity-based; migrate to model-integrated approach after validation.</t>
  </si>
  <si>
    <t>Sustainable finance volume</t>
  </si>
  <si>
    <t>Volume of eligible green / SLL / sustainability-linked financing.</t>
  </si>
  <si>
    <t>Sustainable Finance</t>
  </si>
  <si>
    <t>Core banking / CRM</t>
  </si>
  <si>
    <t>Eligibility rules documented</t>
  </si>
  <si>
    <t>CTRL-08</t>
  </si>
  <si>
    <t>SF_eligibility_rules_v1.pdf; CRM_extract_Q4_2025.csv</t>
  </si>
  <si>
    <t>Quarterly control reconciliation between CRM and GL; eligibility review annually.</t>
  </si>
  <si>
    <t>Operational electricity (Scope 2)</t>
  </si>
  <si>
    <t>Purchased electricity emissions for owned/operated locations (location-based).</t>
  </si>
  <si>
    <t>Facilities</t>
  </si>
  <si>
    <t>Utility bills + meters</t>
  </si>
  <si>
    <t>Monthly/Annual</t>
  </si>
  <si>
    <t>kWh * grid emission factor; market-based tracked separately where RECs exist.</t>
  </si>
  <si>
    <t>CTRL-02</t>
  </si>
  <si>
    <t>Electricity_2024_kWh.xlsx; Factor_table_v1.xlsx</t>
  </si>
  <si>
    <t>Sub-metering program expands coverage to ATMs in 2027.</t>
  </si>
  <si>
    <t>Client transition plan rating</t>
  </si>
  <si>
    <t>Overall rating (A–D) based on rubric covering governance, targets, capex, execution, data, risk.</t>
  </si>
  <si>
    <t>Score</t>
  </si>
  <si>
    <t>Corporate Banking</t>
  </si>
  <si>
    <t>Client questionnaire + RM validation</t>
  </si>
  <si>
    <t>Annual / renewal</t>
  </si>
  <si>
    <t>Rubric scoring 0–2 per dimension; thresholds define A/B/C/D.</t>
  </si>
  <si>
    <t>CTRL-07</t>
  </si>
  <si>
    <t>Client_Assessments_2026Q1.xlsx; Rubric_v1.pdf</t>
  </si>
  <si>
    <t>Linked to credit conditions and pricing adjustments.</t>
  </si>
  <si>
    <t>Controls &amp; assurance matrix</t>
  </si>
  <si>
    <t>Control ID</t>
  </si>
  <si>
    <t>Control objective</t>
  </si>
  <si>
    <t>Process</t>
  </si>
  <si>
    <t>Control owner</t>
  </si>
  <si>
    <t>Control type</t>
  </si>
  <si>
    <t>Key metrics covered</t>
  </si>
  <si>
    <t>Evidence retained</t>
  </si>
  <si>
    <t>Testing approach</t>
  </si>
  <si>
    <t>Ensure financed emissions calculations are complete and accurate</t>
  </si>
  <si>
    <t>Financed emissions calc</t>
  </si>
  <si>
    <t>Detective</t>
  </si>
  <si>
    <t>Financed emissions baseline/targets</t>
  </si>
  <si>
    <t>Calc workbook; sign-off</t>
  </si>
  <si>
    <t>Re-perform + review</t>
  </si>
  <si>
    <t>Designed</t>
  </si>
  <si>
    <t>Ensure scenario analysis outputs are approved and traceable</t>
  </si>
  <si>
    <t>Preventive</t>
  </si>
  <si>
    <t>Stress test ECL/PD/LGD</t>
  </si>
  <si>
    <t>Model runs; approvals</t>
  </si>
  <si>
    <t>Model validation</t>
  </si>
  <si>
    <t>Ensure sustainable finance classification follows eligibility rules</t>
  </si>
  <si>
    <t>Product reporting</t>
  </si>
  <si>
    <t>Sustainable finance volumes</t>
  </si>
  <si>
    <t>Deal files; eligibility checklist</t>
  </si>
  <si>
    <t>Sample testing</t>
  </si>
  <si>
    <t>Disclosure Mapping (Plan → Disclosure)</t>
  </si>
  <si>
    <t>Map plan elements to disclosure requirements and internal locations. Maintain evidence refs and control links.</t>
  </si>
  <si>
    <t>Disclosure register</t>
  </si>
  <si>
    <t>Disclosure ID</t>
  </si>
  <si>
    <t>Framework / reference</t>
  </si>
  <si>
    <t>Topic</t>
  </si>
  <si>
    <t>Requirement summary</t>
  </si>
  <si>
    <t>Workbook location</t>
  </si>
  <si>
    <t>Data source</t>
  </si>
  <si>
    <t>Control ref</t>
  </si>
  <si>
    <t>Publication channel</t>
  </si>
  <si>
    <t>D-01</t>
  </si>
  <si>
    <t>UAE SFWG (S2)</t>
  </si>
  <si>
    <t>Disclose transition objectives and time horizons</t>
  </si>
  <si>
    <t>4_Targets_Pathways</t>
  </si>
  <si>
    <t>Targets register</t>
  </si>
  <si>
    <t>Sustainability</t>
  </si>
  <si>
    <t>Annual report</t>
  </si>
  <si>
    <t>Objectives approved; publish in annual report (with methodology appendix).</t>
  </si>
  <si>
    <t>D-02</t>
  </si>
  <si>
    <t>Describe governance and accountability for transition planning</t>
  </si>
  <si>
    <t>2_Governance_RACI</t>
  </si>
  <si>
    <t>Governance charters</t>
  </si>
  <si>
    <t>Governance ToRs and committee descriptions finalised.</t>
  </si>
  <si>
    <t>D-03</t>
  </si>
  <si>
    <t>CBUAE (S1)</t>
  </si>
  <si>
    <t>Summarize climate scenario analysis and management actions</t>
  </si>
  <si>
    <t>7_Risk_Scenario_Analysis</t>
  </si>
  <si>
    <t>Scenario outputs</t>
  </si>
  <si>
    <t>Regulatory return</t>
  </si>
  <si>
    <t>Draft</t>
  </si>
  <si>
    <t>Scenario analysis underway; final figures pending vendor data contract.</t>
  </si>
  <si>
    <t>External references (paste full URLs)</t>
  </si>
  <si>
    <t>Ref ID</t>
  </si>
  <si>
    <t>Title</t>
  </si>
  <si>
    <t>URL (plain text)</t>
  </si>
  <si>
    <t>Notes / what it supports</t>
  </si>
  <si>
    <t>Last accessed (YYYY-MM-DD)</t>
  </si>
  <si>
    <t>CBUAE – Sustainable Finance (Climate risk scenario analysis)</t>
  </si>
  <si>
    <t>https://www.centralbank.ae/en/our-operations/sustainable-finance/</t>
  </si>
  <si>
    <t>CBUAE discussion of climate risk scenario analysis and transition risk stress testing (NGFS scenarios).</t>
  </si>
  <si>
    <t>2026-03-01</t>
  </si>
  <si>
    <t>UAE SFWG – Principles for Climate Transition Planning (consultation)</t>
  </si>
  <si>
    <t>https://www.dfsa.ae/news/dfsa-joins-united-arab-emirates-authorities-launching-consultation-principles-climate-transition-planning</t>
  </si>
  <si>
    <t>Eight areas for credible transition plans: objectives, governance, integration, metrics, data &amp; engagement, reporting, implementation, review.</t>
  </si>
  <si>
    <t>S3</t>
  </si>
  <si>
    <t>ADGM FSRA – Consultation on UAE SFWG principles</t>
  </si>
  <si>
    <t>https://www.adgm.com/media/announcements/adgm-fsra-consults-on-uae-sfwg-principles-for-climate-transition-planning</t>
  </si>
  <si>
    <t>Context of UAE SFWG suite incl. climate risk management (2023) and sustainability-related disclosures (2024).</t>
  </si>
  <si>
    <t>S4</t>
  </si>
  <si>
    <t>PCAF – Global GHG Accounting and Reporting Standard for the Financial Industry</t>
  </si>
  <si>
    <t>https://carbonaccountingfinancials.com/standard/</t>
  </si>
  <si>
    <t>Financed emissions method reference used in baseline and target-setting methodology.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</si>
</sst>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
    <numFmt numFmtId="166" formatCode="yyyy\-mm\-dd"/>
  </numFmts>
  <fonts count="16" x14ac:knownFonts="1">
    <font>
      <sz val="11"/>
      <color theme="1"/>
      <name val="Calibri"/>
      <family val="2"/>
      <scheme val="minor"/>
    </font>
    <font>
      <b/>
      <sz val="16"/>
      <color rgb="FF1F4E79"/>
      <name val="Calibri"/>
    </font>
    <font>
      <b/>
      <sz val="12"/>
      <color rgb="FFFFFFFF"/>
      <name val="Calibri"/>
    </font>
    <font>
      <b/>
      <sz val="14"/>
      <color rgb="FF1F4E79"/>
      <name val="Calibri"/>
    </font>
    <font>
      <b/>
      <sz val="11"/>
      <color rgb="FFFFFFFF"/>
      <name val="Calibri"/>
    </font>
    <font>
      <sz val="11"/>
      <color rgb="FF000000"/>
      <name val="Calibri"/>
    </font>
    <font>
      <sz val="11"/>
      <color rgb="FF008000"/>
      <name val="Calibri"/>
    </font>
    <font>
      <sz val="11"/>
      <color rgb="FF0000FF"/>
      <name val="Calibri"/>
    </font>
    <font>
      <b/>
      <sz val="11"/>
      <name val="Calibri"/>
    </font>
    <font>
      <b/>
      <sz val="11"/>
      <color rgb="FF1F4E79"/>
      <name val="Calibri"/>
    </font>
    <font>
      <b/>
      <sz val="18"/>
      <color rgb="FFFFFFFF"/>
      <name val="Calibri"/>
    </font>
    <font>
      <sz val="11"/>
      <color rgb="FFFFFFFF"/>
      <name val="Calibri"/>
    </font>
    <font>
      <b/>
      <sz val="10"/>
      <color rgb="FFFFFFFF"/>
      <name val="Calibri"/>
    </font>
    <font>
      <b/>
      <sz val="20"/>
      <color rgb="FF1F4E79"/>
      <name val="Calibri"/>
    </font>
    <font>
      <sz val="9"/>
      <color rgb="FF1F4E79"/>
      <name val="Calibri"/>
    </font>
    <font>
      <sz val="11"/>
      <color rgb="FF0000FF"/>
      <name val="Calibri"/>
      <family val="2"/>
    </font>
  </fonts>
  <fills count="8">
    <fill>
      <patternFill patternType="none"/>
    </fill>
    <fill>
      <patternFill patternType="gray125"/>
    </fill>
    <fill>
      <patternFill patternType="solid">
        <fgColor rgb="FF0B2F4A"/>
      </patternFill>
    </fill>
    <fill>
      <patternFill patternType="solid">
        <fgColor rgb="FF1F4E79"/>
      </patternFill>
    </fill>
    <fill>
      <patternFill patternType="solid">
        <fgColor rgb="FFFFF2CC"/>
      </patternFill>
    </fill>
    <fill>
      <patternFill patternType="solid">
        <fgColor rgb="FFD9E1F2"/>
      </patternFill>
    </fill>
    <fill>
      <patternFill patternType="solid">
        <fgColor rgb="FFF2F2F2"/>
      </patternFill>
    </fill>
    <fill>
      <patternFill patternType="solid">
        <fgColor theme="3" tint="0.39997558519241921"/>
        <bgColor indexed="64"/>
      </patternFill>
    </fill>
  </fills>
  <borders count="10">
    <border>
      <left/>
      <right/>
      <top/>
      <bottom/>
      <diagonal/>
    </border>
    <border>
      <left style="thin">
        <color rgb="FFBFBFBF"/>
      </left>
      <right style="thin">
        <color rgb="FFBFBFBF"/>
      </right>
      <top style="thin">
        <color rgb="FFBFBFBF"/>
      </top>
      <bottom style="thin">
        <color rgb="FFBFBFBF"/>
      </bottom>
      <diagonal/>
    </border>
    <border>
      <left/>
      <right/>
      <top/>
      <bottom/>
      <diagonal/>
    </border>
    <border>
      <left style="thin">
        <color rgb="FFC0C0C0"/>
      </left>
      <right style="thin">
        <color rgb="FFC0C0C0"/>
      </right>
      <top style="thin">
        <color rgb="FFC0C0C0"/>
      </top>
      <bottom style="thin">
        <color rgb="FFC0C0C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41">
    <xf numFmtId="0" fontId="0" fillId="0" borderId="0" xfId="0"/>
    <xf numFmtId="0" fontId="4" fillId="3"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top" wrapText="1"/>
    </xf>
    <xf numFmtId="0" fontId="7" fillId="4" borderId="1" xfId="0" applyFont="1" applyFill="1" applyBorder="1" applyAlignment="1">
      <alignment horizontal="center" vertical="center" wrapText="1"/>
    </xf>
    <xf numFmtId="0" fontId="7" fillId="4" borderId="1" xfId="0" applyFont="1" applyFill="1" applyBorder="1" applyAlignment="1">
      <alignment horizontal="left" vertical="top" wrapText="1"/>
    </xf>
    <xf numFmtId="4" fontId="7" fillId="4" borderId="1" xfId="0" applyNumberFormat="1" applyFont="1" applyFill="1" applyBorder="1" applyAlignment="1">
      <alignment horizontal="center" vertical="center" wrapText="1"/>
    </xf>
    <xf numFmtId="0" fontId="5" fillId="5"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8" fillId="0" borderId="1" xfId="0" applyFont="1" applyBorder="1" applyAlignment="1">
      <alignment horizontal="left" vertical="top" wrapText="1"/>
    </xf>
    <xf numFmtId="164" fontId="8" fillId="0" borderId="1" xfId="0" applyNumberFormat="1" applyFont="1" applyBorder="1" applyAlignment="1">
      <alignment horizontal="center" vertical="center" wrapText="1"/>
    </xf>
    <xf numFmtId="3" fontId="8" fillId="0" borderId="1" xfId="0" applyNumberFormat="1" applyFont="1" applyBorder="1" applyAlignment="1">
      <alignment horizontal="center" vertical="center" wrapText="1"/>
    </xf>
    <xf numFmtId="0" fontId="9" fillId="0" borderId="0" xfId="0" applyFont="1"/>
    <xf numFmtId="165" fontId="0" fillId="6" borderId="1" xfId="0" applyNumberFormat="1" applyFill="1" applyBorder="1"/>
    <xf numFmtId="0" fontId="6" fillId="0" borderId="1" xfId="0" applyFont="1" applyBorder="1" applyAlignment="1">
      <alignment horizontal="left" vertical="top" wrapText="1"/>
    </xf>
    <xf numFmtId="166" fontId="7" fillId="4" borderId="1" xfId="0" applyNumberFormat="1" applyFont="1" applyFill="1" applyBorder="1" applyAlignment="1">
      <alignment horizontal="center" vertical="center" wrapText="1"/>
    </xf>
    <xf numFmtId="0" fontId="9" fillId="6" borderId="1" xfId="0" applyFont="1" applyFill="1" applyBorder="1" applyAlignment="1">
      <alignment horizontal="center" vertical="center" wrapText="1"/>
    </xf>
    <xf numFmtId="164" fontId="7" fillId="4" borderId="1" xfId="0" applyNumberFormat="1" applyFont="1" applyFill="1" applyBorder="1" applyAlignment="1">
      <alignment horizontal="center" vertical="center" wrapText="1"/>
    </xf>
    <xf numFmtId="0" fontId="5" fillId="0" borderId="2" xfId="0" applyFont="1" applyBorder="1"/>
    <xf numFmtId="0" fontId="15" fillId="4" borderId="1" xfId="0" applyFont="1" applyFill="1" applyBorder="1" applyAlignment="1">
      <alignment horizontal="center" vertical="center" wrapText="1"/>
    </xf>
    <xf numFmtId="0" fontId="0" fillId="7" borderId="0" xfId="0" applyFill="1"/>
    <xf numFmtId="0" fontId="3" fillId="7" borderId="0" xfId="0" applyFont="1" applyFill="1"/>
    <xf numFmtId="0" fontId="0" fillId="7" borderId="0" xfId="0" applyFill="1"/>
    <xf numFmtId="0" fontId="14" fillId="6" borderId="3" xfId="0" applyFont="1" applyFill="1" applyBorder="1" applyAlignment="1">
      <alignment horizontal="left" vertical="center" wrapText="1"/>
    </xf>
    <xf numFmtId="0" fontId="0" fillId="6" borderId="3" xfId="0" applyFill="1" applyBorder="1"/>
    <xf numFmtId="0" fontId="10" fillId="7" borderId="2" xfId="0" applyFont="1" applyFill="1" applyBorder="1" applyAlignment="1">
      <alignment horizontal="left" vertical="center" wrapText="1"/>
    </xf>
    <xf numFmtId="0" fontId="12" fillId="2" borderId="3" xfId="0" applyFont="1" applyFill="1" applyBorder="1" applyAlignment="1">
      <alignment horizontal="left" vertical="center" wrapText="1"/>
    </xf>
    <xf numFmtId="165" fontId="14" fillId="6" borderId="3" xfId="0" applyNumberFormat="1" applyFont="1" applyFill="1" applyBorder="1" applyAlignment="1">
      <alignment horizontal="right" vertical="center" wrapText="1"/>
    </xf>
    <xf numFmtId="165" fontId="13" fillId="6" borderId="3" xfId="0" applyNumberFormat="1" applyFont="1" applyFill="1" applyBorder="1" applyAlignment="1">
      <alignment horizontal="center" vertical="center" wrapText="1"/>
    </xf>
    <xf numFmtId="0" fontId="11" fillId="2" borderId="2" xfId="0" applyFont="1" applyFill="1" applyBorder="1" applyAlignment="1">
      <alignment horizontal="left" vertical="center" wrapText="1"/>
    </xf>
    <xf numFmtId="0" fontId="0" fillId="0" borderId="0" xfId="0"/>
    <xf numFmtId="0" fontId="13" fillId="6" borderId="3" xfId="0" applyFont="1" applyFill="1" applyBorder="1" applyAlignment="1">
      <alignment horizontal="center" vertical="center" wrapText="1"/>
    </xf>
    <xf numFmtId="0" fontId="0" fillId="0" borderId="0" xfId="0" applyAlignment="1">
      <alignment horizontal="left" vertical="top" wrapText="1"/>
    </xf>
    <xf numFmtId="0" fontId="1" fillId="7" borderId="0" xfId="0" applyFont="1" applyFill="1"/>
    <xf numFmtId="0" fontId="2" fillId="2" borderId="0" xfId="0" applyFont="1" applyFill="1"/>
    <xf numFmtId="0" fontId="0" fillId="0" borderId="4" xfId="0" applyBorder="1" applyAlignment="1">
      <alignment horizontal="left" vertical="top" wrapText="1"/>
    </xf>
    <xf numFmtId="0" fontId="0" fillId="0" borderId="5" xfId="0" applyBorder="1"/>
    <xf numFmtId="0" fontId="0" fillId="0" borderId="6" xfId="0" applyBorder="1"/>
    <xf numFmtId="0" fontId="0" fillId="0" borderId="7" xfId="0" applyBorder="1"/>
    <xf numFmtId="0" fontId="0" fillId="0" borderId="8" xfId="0" applyBorder="1"/>
    <xf numFmtId="0" fontId="0" fillId="0" borderId="9" xfId="0" applyBorder="1"/>
  </cellXfs>
  <cellStyles count="1">
    <cellStyle name="Normal" xfId="0" builtinId="0"/>
  </cellStyles>
  <dxfs count="6">
    <dxf>
      <fill>
        <patternFill>
          <bgColor rgb="FFFCE4D6"/>
        </patternFill>
      </fill>
    </dxf>
    <dxf>
      <fill>
        <patternFill>
          <bgColor rgb="FFF8CBAD"/>
        </patternFill>
      </fill>
    </dxf>
    <dxf>
      <fill>
        <patternFill>
          <bgColor rgb="FFE2F0D9"/>
        </patternFill>
      </fill>
    </dxf>
    <dxf>
      <fill>
        <patternFill>
          <bgColor rgb="FFF8CBAD"/>
        </patternFill>
      </fill>
    </dxf>
    <dxf>
      <fill>
        <patternFill>
          <bgColor rgb="FFFCE4D6"/>
        </patternFill>
      </fill>
    </dxf>
    <dxf>
      <fill>
        <patternFill>
          <bgColor rgb="FFE2F0D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blBankability" displayName="tblBankability" ref="A4:K15">
  <autoFilter ref="A4:K15" xr:uid="{00000000-0009-0000-0100-000001000000}"/>
  <tableColumns count="11">
    <tableColumn id="1" xr3:uid="{00000000-0010-0000-0000-000001000000}" name="ID"/>
    <tableColumn id="2" xr3:uid="{00000000-0010-0000-0000-000002000000}" name="Area"/>
    <tableColumn id="3" xr3:uid="{00000000-0010-0000-0000-000003000000}" name="Criterion (bankability requirement)"/>
    <tableColumn id="4" xr3:uid="{00000000-0010-0000-0000-000004000000}" name="Minimum evidence / artifact"/>
    <tableColumn id="5" xr3:uid="{00000000-0010-0000-0000-000005000000}" name="Owner"/>
    <tableColumn id="6" xr3:uid="{00000000-0010-0000-0000-000006000000}" name="Due date"/>
    <tableColumn id="7" xr3:uid="{00000000-0010-0000-0000-000007000000}" name="Status"/>
    <tableColumn id="8" xr3:uid="{00000000-0010-0000-0000-000008000000}" name="RAG"/>
    <tableColumn id="9" xr3:uid="{00000000-0010-0000-0000-000009000000}" name="Score (0-2)"/>
    <tableColumn id="10" xr3:uid="{00000000-0010-0000-0000-00000A000000}" name="Evidence ref"/>
    <tableColumn id="11" xr3:uid="{00000000-0010-0000-0000-00000B000000}" name="Notes"/>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blGovernance" displayName="tblGovernance" ref="A4:J7">
  <autoFilter ref="A4:J7" xr:uid="{00000000-0009-0000-0100-000002000000}"/>
  <tableColumns count="10">
    <tableColumn id="1" xr3:uid="{00000000-0010-0000-0100-000001000000}" name="Governance body / role"/>
    <tableColumn id="2" xr3:uid="{00000000-0010-0000-0100-000002000000}" name="Mandate"/>
    <tableColumn id="3" xr3:uid="{00000000-0010-0000-0100-000003000000}" name="Chair"/>
    <tableColumn id="4" xr3:uid="{00000000-0010-0000-0100-000004000000}" name="Members"/>
    <tableColumn id="5" xr3:uid="{00000000-0010-0000-0100-000005000000}" name="Meeting frequency"/>
    <tableColumn id="6" xr3:uid="{00000000-0010-0000-0100-000006000000}" name="Key decisions"/>
    <tableColumn id="7" xr3:uid="{00000000-0010-0000-0100-000007000000}" name="Artifacts (minutes, ToR)"/>
    <tableColumn id="8" xr3:uid="{00000000-0010-0000-0100-000008000000}" name="Escalation path"/>
    <tableColumn id="9" xr3:uid="{00000000-0010-0000-0100-000009000000}" name="KPI / incentive link"/>
    <tableColumn id="10" xr3:uid="{00000000-0010-0000-0100-00000A000000}" name="Notes"/>
  </tableColumns>
  <tableStyleInfo name="TableStyleMedium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blFinancedBaseline" displayName="tblFinancedBaseline" ref="A20:H25">
  <autoFilter ref="A20:H25" xr:uid="{00000000-0009-0000-0100-000003000000}"/>
  <tableColumns count="8">
    <tableColumn id="1" xr3:uid="{00000000-0010-0000-0200-000001000000}" name="Sector"/>
    <tableColumn id="2" xr3:uid="{00000000-0010-0000-0200-000002000000}" name="Portfolio exposure (AED m)"/>
    <tableColumn id="3" xr3:uid="{00000000-0010-0000-0200-000003000000}" name="Financed emissions (tCO2e)"/>
    <tableColumn id="4" xr3:uid="{00000000-0010-0000-0200-000004000000}" name="Intensity metric"/>
    <tableColumn id="5" xr3:uid="{00000000-0010-0000-0200-000005000000}" name="Intensity value"/>
    <tableColumn id="6" xr3:uid="{00000000-0010-0000-0200-000006000000}" name="Method (e.g., PCAF)"/>
    <tableColumn id="7" xr3:uid="{00000000-0010-0000-0200-000007000000}" name="Coverage notes"/>
    <tableColumn id="8" xr3:uid="{00000000-0010-0000-0200-000008000000}" name="Data source (Ref ID)"/>
  </tableColumns>
  <tableStyleInfo name="TableStyleMedium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tblTargets" displayName="tblTargets" ref="A5:K8">
  <autoFilter ref="A5:K8" xr:uid="{00000000-0009-0000-0100-000004000000}"/>
  <tableColumns count="11">
    <tableColumn id="1" xr3:uid="{00000000-0010-0000-0300-000001000000}" name="Target ID"/>
    <tableColumn id="2" xr3:uid="{00000000-0010-0000-0300-000002000000}" name="Target scope"/>
    <tableColumn id="3" xr3:uid="{00000000-0010-0000-0300-000003000000}" name="Metric"/>
    <tableColumn id="4" xr3:uid="{00000000-0010-0000-0300-000004000000}" name="Baseline year"/>
    <tableColumn id="5" xr3:uid="{00000000-0010-0000-0300-000005000000}" name="Baseline value"/>
    <tableColumn id="6" xr3:uid="{00000000-0010-0000-0300-000006000000}" name="Target year"/>
    <tableColumn id="7" xr3:uid="{00000000-0010-0000-0300-000007000000}" name="Target value"/>
    <tableColumn id="8" xr3:uid="{00000000-0010-0000-0300-000008000000}" name="Target type"/>
    <tableColumn id="9" xr3:uid="{00000000-0010-0000-0300-000009000000}" name="Interim milestones"/>
    <tableColumn id="10" xr3:uid="{00000000-0010-0000-0300-00000A000000}" name="Methodology ref"/>
    <tableColumn id="11" xr3:uid="{00000000-0010-0000-0300-00000B000000}" name="Notes"/>
  </tableColumns>
  <tableStyleInfo name="TableStyleMedium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blPathways" displayName="tblPathways" ref="A13:G16">
  <autoFilter ref="A13:G16" xr:uid="{00000000-0009-0000-0100-000005000000}"/>
  <tableColumns count="7">
    <tableColumn id="1" xr3:uid="{00000000-0010-0000-0400-000001000000}" name="Sector"/>
    <tableColumn id="2" xr3:uid="{00000000-0010-0000-0400-000002000000}" name="Reference pathway / scenario"/>
    <tableColumn id="3" xr3:uid="{00000000-0010-0000-0400-000003000000}" name="Key assumption(s)"/>
    <tableColumn id="4" xr3:uid="{00000000-0010-0000-0400-000004000000}" name="Relevance to portfolio"/>
    <tableColumn id="5" xr3:uid="{00000000-0010-0000-0400-000005000000}" name="Update cadence"/>
    <tableColumn id="6" xr3:uid="{00000000-0010-0000-0400-000006000000}" name="Source ref (Ref ID)"/>
    <tableColumn id="7" xr3:uid="{00000000-0010-0000-0400-000007000000}" name="Notes"/>
  </tableColumns>
  <tableStyleInfo name="TableStyleMedium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5000000}" name="tblInitiatives" displayName="tblInitiatives" ref="A5:L100">
  <autoFilter ref="A5:L100" xr:uid="{00000000-0009-0000-0100-000006000000}"/>
  <tableColumns count="12">
    <tableColumn id="1" xr3:uid="{00000000-0010-0000-0500-000001000000}" name="Init ID"/>
    <tableColumn id="2" xr3:uid="{00000000-0010-0000-0500-000002000000}" name="Workstream"/>
    <tableColumn id="3" xr3:uid="{00000000-0010-0000-0500-000003000000}" name="Initiative"/>
    <tableColumn id="4" xr3:uid="{00000000-0010-0000-0500-000004000000}" name="Type"/>
    <tableColumn id="5" xr3:uid="{00000000-0010-0000-0500-000005000000}" name="Owner"/>
    <tableColumn id="6" xr3:uid="{00000000-0010-0000-0500-000006000000}" name="Start"/>
    <tableColumn id="7" xr3:uid="{00000000-0010-0000-0500-000007000000}" name="End"/>
    <tableColumn id="8" xr3:uid="{00000000-0010-0000-0500-000008000000}" name="Status"/>
    <tableColumn id="9" xr3:uid="{00000000-0010-0000-0500-000009000000}" name="Dependency"/>
    <tableColumn id="10" xr3:uid="{00000000-0010-0000-0500-00000A000000}" name="Expected emissions impact (tCO2e)"/>
    <tableColumn id="11" xr3:uid="{00000000-0010-0000-0500-00000B000000}" name="Expected financial impact (AED m)"/>
    <tableColumn id="12" xr3:uid="{00000000-0010-0000-0500-00000C000000}" name="Notes"/>
  </tableColumns>
  <tableStyleInfo name="TableStyleMedium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6000000}" name="tblClientAssess" displayName="tblClientAssess" ref="A5:K50">
  <autoFilter ref="A5:K50" xr:uid="{00000000-0009-0000-0100-000007000000}"/>
  <tableColumns count="11">
    <tableColumn id="1" xr3:uid="{00000000-0010-0000-0600-000001000000}" name="Client ID"/>
    <tableColumn id="2" xr3:uid="{00000000-0010-0000-0600-000002000000}" name="Client name"/>
    <tableColumn id="3" xr3:uid="{00000000-0010-0000-0600-000003000000}" name="Sector"/>
    <tableColumn id="4" xr3:uid="{00000000-0010-0000-0600-000004000000}" name="Exposure (AED m)"/>
    <tableColumn id="5" xr3:uid="{00000000-0010-0000-0600-000005000000}" name="Assessment date"/>
    <tableColumn id="6" xr3:uid="{00000000-0010-0000-0600-000006000000}" name="Assessor"/>
    <tableColumn id="7" xr3:uid="{00000000-0010-0000-0600-000007000000}" name="Overall rating"/>
    <tableColumn id="8" xr3:uid="{00000000-0010-0000-0600-000008000000}" name="Key gaps"/>
    <tableColumn id="9" xr3:uid="{00000000-0010-0000-0600-000009000000}" name="Decision / action"/>
    <tableColumn id="10" xr3:uid="{00000000-0010-0000-0600-00000A000000}" name="Next review"/>
    <tableColumn id="11" xr3:uid="{00000000-0010-0000-0600-00000B000000}" name="Notes"/>
  </tableColumns>
  <tableStyleInfo name="TableStyleMedium9"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7000000}" name="tblSectorPolicies" displayName="tblSectorPolicies" ref="A5:J100">
  <autoFilter ref="A5:J100" xr:uid="{00000000-0009-0000-0100-000008000000}"/>
  <tableColumns count="10">
    <tableColumn id="1" xr3:uid="{00000000-0010-0000-0700-000001000000}" name="Sector"/>
    <tableColumn id="2" xr3:uid="{00000000-0010-0000-0700-000002000000}" name="Policy stance"/>
    <tableColumn id="3" xr3:uid="{00000000-0010-0000-0700-000003000000}" name="Key thresholds"/>
    <tableColumn id="4" xr3:uid="{00000000-0010-0000-0700-000004000000}" name="Required client evidence"/>
    <tableColumn id="5" xr3:uid="{00000000-0010-0000-0700-000005000000}" name="Engagement triggers"/>
    <tableColumn id="6" xr3:uid="{00000000-0010-0000-0700-000006000000}" name="Incentives / products"/>
    <tableColumn id="7" xr3:uid="{00000000-0010-0000-0700-000007000000}" name="Review cadence"/>
    <tableColumn id="8" xr3:uid="{00000000-0010-0000-0700-000008000000}" name="Owner"/>
    <tableColumn id="9" xr3:uid="{00000000-0010-0000-0700-000009000000}" name="Source ref"/>
    <tableColumn id="10" xr3:uid="{00000000-0010-0000-0700-00000A000000}" name="Notes"/>
  </tableColumns>
  <tableStyleInfo name="TableStyleMedium9"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8000000}" name="tblCapexOpex" displayName="tblCapexOpex" ref="A5:I10">
  <autoFilter ref="A5:I10" xr:uid="{00000000-0009-0000-0100-000009000000}"/>
  <tableColumns count="9">
    <tableColumn id="1" xr3:uid="{00000000-0010-0000-0800-000001000000}" name="Line item"/>
    <tableColumn id="2" xr3:uid="{00000000-0010-0000-0800-000002000000}" name="2024"/>
    <tableColumn id="3" xr3:uid="{00000000-0010-0000-0800-000003000000}" name="2025"/>
    <tableColumn id="4" xr3:uid="{00000000-0010-0000-0800-000004000000}" name="2026"/>
    <tableColumn id="5" xr3:uid="{00000000-0010-0000-0800-000005000000}" name="2027"/>
    <tableColumn id="6" xr3:uid="{00000000-0010-0000-0800-000006000000}" name="2028"/>
    <tableColumn id="7" xr3:uid="{00000000-0010-0000-0800-000007000000}" name="2029"/>
    <tableColumn id="8" xr3:uid="{00000000-0010-0000-0800-000008000000}" name="2030"/>
    <tableColumn id="9" xr3:uid="{00000000-0010-0000-0800-000009000000}" name="Notes"/>
  </tableColumns>
  <tableStyleInfo name="TableStyleMedium9"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9000000}" name="tblSustFin" displayName="tblSustFin" ref="A14:I30">
  <autoFilter ref="A14:I30" xr:uid="{00000000-0009-0000-0100-00000A000000}"/>
  <tableColumns count="9">
    <tableColumn id="1" xr3:uid="{00000000-0010-0000-0900-000001000000}" name="Commitment ID"/>
    <tableColumn id="2" xr3:uid="{00000000-0010-0000-0900-000002000000}" name="Product / activity"/>
    <tableColumn id="3" xr3:uid="{00000000-0010-0000-0900-000003000000}" name="Eligible definition / taxonomy"/>
    <tableColumn id="4" xr3:uid="{00000000-0010-0000-0900-000004000000}" name="Baseline (AED m)"/>
    <tableColumn id="5" xr3:uid="{00000000-0010-0000-0900-000005000000}" name="2030 target (AED m)"/>
    <tableColumn id="6" xr3:uid="{00000000-0010-0000-0900-000006000000}" name="Annual ramp plan"/>
    <tableColumn id="7" xr3:uid="{00000000-0010-0000-0900-000007000000}" name="KPIs"/>
    <tableColumn id="8" xr3:uid="{00000000-0010-0000-0900-000008000000}" name="Source ref (Ref ID)"/>
    <tableColumn id="9" xr3:uid="{00000000-0010-0000-0900-000009000000}" name="Notes"/>
  </tableColumns>
  <tableStyleInfo name="TableStyleMedium9"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A000000}" name="tblScenarios" displayName="tblScenarios" ref="A5:J50">
  <autoFilter ref="A5:J50" xr:uid="{00000000-0009-0000-0100-00000B000000}"/>
  <tableColumns count="10">
    <tableColumn id="1" xr3:uid="{00000000-0010-0000-0A00-000001000000}" name="Scenario ID"/>
    <tableColumn id="2" xr3:uid="{00000000-0010-0000-0A00-000002000000}" name="Scenario name"/>
    <tableColumn id="3" xr3:uid="{00000000-0010-0000-0A00-000003000000}" name="Type"/>
    <tableColumn id="4" xr3:uid="{00000000-0010-0000-0A00-000004000000}" name="Time horizon"/>
    <tableColumn id="5" xr3:uid="{00000000-0010-0000-0A00-000005000000}" name="Key variables / shocks"/>
    <tableColumn id="6" xr3:uid="{00000000-0010-0000-0A00-000006000000}" name="Portfolio in scope"/>
    <tableColumn id="7" xr3:uid="{00000000-0010-0000-0A00-000007000000}" name="Outputs produced"/>
    <tableColumn id="8" xr3:uid="{00000000-0010-0000-0A00-000008000000}" name="Management actions"/>
    <tableColumn id="9" xr3:uid="{00000000-0010-0000-0A00-000009000000}" name="Source ref (Ref ID)"/>
    <tableColumn id="10" xr3:uid="{00000000-0010-0000-0A00-00000A000000}" name="Notes"/>
  </tableColumns>
  <tableStyleInfo name="TableStyleMedium9"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B000000}" name="tblResults" displayName="tblResults" ref="A54:J100">
  <autoFilter ref="A54:J100" xr:uid="{00000000-0009-0000-0100-00000C000000}"/>
  <tableColumns count="10">
    <tableColumn id="1" xr3:uid="{00000000-0010-0000-0B00-000001000000}" name="Scenario ID"/>
    <tableColumn id="2" xr3:uid="{00000000-0010-0000-0B00-000002000000}" name="Portfolio segment"/>
    <tableColumn id="3" xr3:uid="{00000000-0010-0000-0B00-000003000000}" name="Exposure (AED m)"/>
    <tableColumn id="4" xr3:uid="{00000000-0010-0000-0B00-000004000000}" name="Impact on PD (bps)"/>
    <tableColumn id="5" xr3:uid="{00000000-0010-0000-0B00-000005000000}" name="Impact on LGD (pp)"/>
    <tableColumn id="6" xr3:uid="{00000000-0010-0000-0B00-000006000000}" name="ECL impact (AED m)"/>
    <tableColumn id="7" xr3:uid="{00000000-0010-0000-0B00-000007000000}" name="Key drivers"/>
    <tableColumn id="8" xr3:uid="{00000000-0010-0000-0B00-000008000000}" name="Planned mitigants"/>
    <tableColumn id="9" xr3:uid="{00000000-0010-0000-0B00-000009000000}" name="Owner"/>
    <tableColumn id="10" xr3:uid="{00000000-0010-0000-0B00-00000A000000}" name="Status"/>
  </tableColumns>
  <tableStyleInfo name="TableStyleMedium9"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C000000}" name="tblDataDict" displayName="tblDataDict" ref="A5:K50">
  <autoFilter ref="A5:K50" xr:uid="{00000000-0009-0000-0100-00000D000000}"/>
  <tableColumns count="11">
    <tableColumn id="1" xr3:uid="{00000000-0010-0000-0C00-000001000000}" name="Data element"/>
    <tableColumn id="2" xr3:uid="{00000000-0010-0000-0C00-000002000000}" name="Definition"/>
    <tableColumn id="3" xr3:uid="{00000000-0010-0000-0C00-000003000000}" name="Unit"/>
    <tableColumn id="4" xr3:uid="{00000000-0010-0000-0C00-000004000000}" name="Owner"/>
    <tableColumn id="5" xr3:uid="{00000000-0010-0000-0C00-000005000000}" name="Source system"/>
    <tableColumn id="6" xr3:uid="{00000000-0010-0000-0C00-000006000000}" name="Frequency"/>
    <tableColumn id="7" xr3:uid="{00000000-0010-0000-0C00-000007000000}" name="Methodology / calc note"/>
    <tableColumn id="8" xr3:uid="{00000000-0010-0000-0C00-000008000000}" name="Quality score (0-5)"/>
    <tableColumn id="9" xr3:uid="{00000000-0010-0000-0C00-000009000000}" name="Controls (ref)"/>
    <tableColumn id="10" xr3:uid="{00000000-0010-0000-0C00-00000A000000}" name="Evidence link / ref"/>
    <tableColumn id="11" xr3:uid="{00000000-0010-0000-0C00-00000B000000}" name="Notes"/>
  </tableColumns>
  <tableStyleInfo name="TableStyleMedium9"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D000000}" name="tblControls" displayName="tblControls" ref="A54:K150">
  <autoFilter ref="A54:K150" xr:uid="{00000000-0009-0000-0100-00000E000000}"/>
  <tableColumns count="11">
    <tableColumn id="1" xr3:uid="{00000000-0010-0000-0D00-000001000000}" name="Control ID"/>
    <tableColumn id="2" xr3:uid="{00000000-0010-0000-0D00-000002000000}" name="Control objective"/>
    <tableColumn id="3" xr3:uid="{00000000-0010-0000-0D00-000003000000}" name="Process"/>
    <tableColumn id="4" xr3:uid="{00000000-0010-0000-0D00-000004000000}" name="Control owner"/>
    <tableColumn id="5" xr3:uid="{00000000-0010-0000-0D00-000005000000}" name="Control type"/>
    <tableColumn id="6" xr3:uid="{00000000-0010-0000-0D00-000006000000}" name="Frequency"/>
    <tableColumn id="7" xr3:uid="{00000000-0010-0000-0D00-000007000000}" name="Key metrics covered"/>
    <tableColumn id="8" xr3:uid="{00000000-0010-0000-0D00-000008000000}" name="Evidence retained"/>
    <tableColumn id="9" xr3:uid="{00000000-0010-0000-0D00-000009000000}" name="Testing approach"/>
    <tableColumn id="10" xr3:uid="{00000000-0010-0000-0D00-00000A000000}" name="Status"/>
    <tableColumn id="11" xr3:uid="{00000000-0010-0000-0D00-00000B000000}" name="Notes"/>
  </tableColumns>
  <tableStyleInfo name="TableStyleMedium9"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E000000}" name="tblDisclosure" displayName="tblDisclosure" ref="A5:K200">
  <autoFilter ref="A5:K200" xr:uid="{00000000-0009-0000-0100-00000F000000}"/>
  <tableColumns count="11">
    <tableColumn id="1" xr3:uid="{00000000-0010-0000-0E00-000001000000}" name="Disclosure ID"/>
    <tableColumn id="2" xr3:uid="{00000000-0010-0000-0E00-000002000000}" name="Framework / reference"/>
    <tableColumn id="3" xr3:uid="{00000000-0010-0000-0E00-000003000000}" name="Topic"/>
    <tableColumn id="4" xr3:uid="{00000000-0010-0000-0E00-000004000000}" name="Requirement summary"/>
    <tableColumn id="5" xr3:uid="{00000000-0010-0000-0E00-000005000000}" name="Workbook location"/>
    <tableColumn id="6" xr3:uid="{00000000-0010-0000-0E00-000006000000}" name="Data source"/>
    <tableColumn id="7" xr3:uid="{00000000-0010-0000-0E00-000007000000}" name="Control ref"/>
    <tableColumn id="8" xr3:uid="{00000000-0010-0000-0E00-000008000000}" name="Owner"/>
    <tableColumn id="9" xr3:uid="{00000000-0010-0000-0E00-000009000000}" name="Publication channel"/>
    <tableColumn id="10" xr3:uid="{00000000-0010-0000-0E00-00000A000000}" name="Status"/>
    <tableColumn id="11" xr3:uid="{00000000-0010-0000-0E00-00000B000000}" name="Notes"/>
  </tableColumns>
  <tableStyleInfo name="TableStyleMedium9" showFirstColumn="0" showLastColumn="0" showRowStripes="1" showColumnStripes="0"/>
</table>
</file>

<file path=xl/theme/theme1.xml><?xml version="1.0" encoding="utf-8"?>
<a:theme xmlns:a="http://schemas.openxmlformats.org/drawingml/2006/main" name="Office">
  <a:themeElements>
    <a:clrScheme name="Blue">
      <a:dk1>
        <a:sysClr val="windowText" lastClr="000000"/>
      </a:dk1>
      <a:lt1>
        <a:sysClr val="window" lastClr="FFFFFF"/>
      </a:lt1>
      <a:dk2>
        <a:srgbClr val="17406D"/>
      </a:dk2>
      <a:lt2>
        <a:srgbClr val="DBEFF9"/>
      </a:lt2>
      <a:accent1>
        <a:srgbClr val="0F6FC6"/>
      </a:accent1>
      <a:accent2>
        <a:srgbClr val="009DD9"/>
      </a:accent2>
      <a:accent3>
        <a:srgbClr val="0BD0D9"/>
      </a:accent3>
      <a:accent4>
        <a:srgbClr val="10CF9B"/>
      </a:accent4>
      <a:accent5>
        <a:srgbClr val="7CCA62"/>
      </a:accent5>
      <a:accent6>
        <a:srgbClr val="A5C249"/>
      </a:accent6>
      <a:hlink>
        <a:srgbClr val="F49100"/>
      </a:hlink>
      <a:folHlink>
        <a:srgbClr val="85DFD0"/>
      </a:folHlink>
    </a:clrScheme>
    <a:fontScheme name="Office">
      <a:majorFont>
        <a:latin typeface="Calibri"/>
        <a:ea typeface="Calibri"/>
        <a:cs typeface="Calibri"/>
      </a:majorFont>
      <a:minorFont>
        <a:latin typeface="Calibri"/>
        <a:ea typeface="Calibri"/>
        <a:cs typeface="Calibri"/>
      </a:minorFont>
    </a:fontScheme>
    <a:fmtScheme name="Office">
      <a:fillStyleLst>
        <a:solidFill>
          <a:schemeClr val="phClr"/>
        </a:solidFill>
        <a:solidFill>
          <a:schemeClr val="dk1"/>
        </a:solidFill>
        <a:solidFill>
          <a:schemeClr val="accent1"/>
        </a:solidFill>
      </a:fillStyleLst>
      <a:lnStyleLst>
        <a:ln w="9525">
          <a:solidFill>
            <a:schemeClr val="phClr">
              <a:shade val="95000"/>
              <a:satMod val="105000"/>
            </a:schemeClr>
          </a:solidFill>
          <a:prstDash val="solid"/>
        </a:ln>
        <a:ln w="25400">
          <a:solidFill>
            <a:schemeClr val="phClr"/>
          </a:solidFill>
          <a:prstDash val="solid"/>
        </a:ln>
        <a:ln w="38100">
          <a:solidFill>
            <a:schemeClr val="phClr"/>
          </a:solidFill>
          <a:prstDash val="solid"/>
        </a:ln>
      </a:lnStyleLst>
      <a:effectStyleLst>
        <a:effectStyle>
          <a:effectLst>
            <a:outerShdw blurRad="40000" dist="20000" dir="5400000">
              <a:srgbClr val="000000">
                <a:alpha val="38000"/>
              </a:srgbClr>
            </a:outerShdw>
          </a:effectLst>
        </a:effectStyle>
        <a:effectStyle>
          <a:effectLst>
            <a:outerShdw blurRad="40000" dist="23000" dir="5400000">
              <a:srgbClr val="000000">
                <a:alpha val="35000"/>
              </a:srgbClr>
            </a:outerShdw>
          </a:effectLst>
        </a:effectStyle>
        <a:effectStyle>
          <a:effectLst>
            <a:outerShdw blurRad="40000" dist="23000" dir="540000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table" Target="../tables/table4.xml"/></Relationships>
</file>

<file path=xl/worksheets/_rels/sheet7.xml.rels><?xml version="1.0" encoding="UTF-8" standalone="yes"?>
<Relationships xmlns="http://schemas.openxmlformats.org/package/2006/relationships"><Relationship Id="rId1" Type="http://schemas.openxmlformats.org/officeDocument/2006/relationships/table" Target="../tables/table6.xml"/></Relationships>
</file>

<file path=xl/worksheets/_rels/sheet8.xml.rels><?xml version="1.0" encoding="UTF-8" standalone="yes"?>
<Relationships xmlns="http://schemas.openxmlformats.org/package/2006/relationships"><Relationship Id="rId1" Type="http://schemas.openxmlformats.org/officeDocument/2006/relationships/table" Target="../tables/table7.xml"/></Relationships>
</file>

<file path=xl/worksheets/_rels/sheet9.xml.rels><?xml version="1.0" encoding="UTF-8" standalone="yes"?>
<Relationships xmlns="http://schemas.openxmlformats.org/package/2006/relationships"><Relationship Id="rId1" Type="http://schemas.openxmlformats.org/officeDocument/2006/relationships/table" Target="../tables/table8.xml"/></Relationships>
</file>

<file path=xl/worksheets/_rels/sheet10.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table" Target="../tables/table9.xml"/></Relationships>
</file>

<file path=xl/worksheets/_rels/sheet11.xml.rels><?xml version="1.0" encoding="UTF-8" standalone="yes"?>
<Relationships xmlns="http://schemas.openxmlformats.org/package/2006/relationships"><Relationship Id="rId2" Type="http://schemas.openxmlformats.org/officeDocument/2006/relationships/table" Target="../tables/table12.xml"/><Relationship Id="rId1" Type="http://schemas.openxmlformats.org/officeDocument/2006/relationships/table" Target="../tables/table11.xml"/></Relationships>
</file>

<file path=xl/worksheets/_rels/sheet12.xml.rels><?xml version="1.0" encoding="UTF-8" standalone="yes"?>
<Relationships xmlns="http://schemas.openxmlformats.org/package/2006/relationships"><Relationship Id="rId2" Type="http://schemas.openxmlformats.org/officeDocument/2006/relationships/table" Target="../tables/table14.xml"/><Relationship Id="rId1" Type="http://schemas.openxmlformats.org/officeDocument/2006/relationships/table" Target="../tables/table13.xml"/></Relationships>
</file>

<file path=xl/worksheets/_rels/sheet13.xml.rels><?xml version="1.0" encoding="UTF-8" standalone="yes"?>
<Relationships xmlns="http://schemas.openxmlformats.org/package/2006/relationships"><Relationship Id="rId1" Type="http://schemas.openxmlformats.org/officeDocument/2006/relationships/table" Target="../tables/table1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1F4E79"/>
  </sheetPr>
  <dimension ref="A1:H19"/>
  <sheetViews>
    <sheetView showGridLines="0" tabSelected="1" workbookViewId="0">
      <selection activeCell="A6" sqref="A6:H6"/>
    </sheetView>
  </sheetViews>
  <sheetFormatPr defaultRowHeight="14.5" x14ac:dyDescent="0.35"/>
  <cols>
    <col min="1" max="1" width="28" customWidth="1"/>
    <col min="2" max="8" width="18" customWidth="1"/>
  </cols>
  <sheetData>
    <row r="1" spans="1:8" s="20" customFormat="1" ht="22" customHeight="1" x14ac:dyDescent="0.5">
      <c r="A1" s="33" t="s">
        <v>25</v>
      </c>
      <c r="B1" s="22"/>
      <c r="C1" s="22"/>
      <c r="D1" s="22"/>
      <c r="E1" s="22"/>
      <c r="F1" s="22"/>
      <c r="G1" s="22"/>
      <c r="H1" s="22"/>
    </row>
    <row r="2" spans="1:8" ht="22" customHeight="1" x14ac:dyDescent="0.35">
      <c r="A2" s="34" t="s">
        <v>26</v>
      </c>
      <c r="B2" s="30"/>
      <c r="C2" s="30"/>
      <c r="D2" s="30"/>
      <c r="E2" s="30"/>
      <c r="F2" s="30"/>
      <c r="G2" s="30"/>
      <c r="H2" s="30"/>
    </row>
    <row r="3" spans="1:8" ht="44.15" customHeight="1" x14ac:dyDescent="0.35">
      <c r="A3" s="35" t="s">
        <v>27</v>
      </c>
      <c r="B3" s="36"/>
      <c r="C3" s="36"/>
      <c r="D3" s="36"/>
      <c r="E3" s="36"/>
      <c r="F3" s="36"/>
      <c r="G3" s="36"/>
      <c r="H3" s="37"/>
    </row>
    <row r="4" spans="1:8" ht="44.15" customHeight="1" x14ac:dyDescent="0.35">
      <c r="A4" s="38"/>
      <c r="B4" s="39"/>
      <c r="C4" s="39"/>
      <c r="D4" s="39"/>
      <c r="E4" s="39"/>
      <c r="F4" s="39"/>
      <c r="G4" s="39"/>
      <c r="H4" s="40"/>
    </row>
    <row r="5" spans="1:8" ht="22" customHeight="1" x14ac:dyDescent="0.35">
      <c r="A5" t="s">
        <v>28</v>
      </c>
    </row>
    <row r="6" spans="1:8" ht="22" customHeight="1" x14ac:dyDescent="0.35">
      <c r="A6" s="34" t="s">
        <v>29</v>
      </c>
      <c r="B6" s="30"/>
      <c r="C6" s="30"/>
      <c r="D6" s="30"/>
      <c r="E6" s="30"/>
      <c r="F6" s="30"/>
      <c r="G6" s="30"/>
      <c r="H6" s="30"/>
    </row>
    <row r="7" spans="1:8" ht="22" customHeight="1" x14ac:dyDescent="0.35">
      <c r="A7" s="32" t="s">
        <v>30</v>
      </c>
      <c r="B7" s="30"/>
      <c r="C7" s="30"/>
      <c r="D7" s="30"/>
      <c r="E7" s="30"/>
      <c r="F7" s="30"/>
      <c r="G7" s="30"/>
      <c r="H7" s="30"/>
    </row>
    <row r="8" spans="1:8" ht="22" customHeight="1" x14ac:dyDescent="0.35">
      <c r="A8" s="32" t="s">
        <v>31</v>
      </c>
      <c r="B8" s="30"/>
      <c r="C8" s="30"/>
      <c r="D8" s="30"/>
      <c r="E8" s="30"/>
      <c r="F8" s="30"/>
      <c r="G8" s="30"/>
      <c r="H8" s="30"/>
    </row>
    <row r="9" spans="1:8" ht="22" customHeight="1" x14ac:dyDescent="0.35">
      <c r="A9" s="32" t="s">
        <v>32</v>
      </c>
      <c r="B9" s="30"/>
      <c r="C9" s="30"/>
      <c r="D9" s="30"/>
      <c r="E9" s="30"/>
      <c r="F9" s="30"/>
      <c r="G9" s="30"/>
      <c r="H9" s="30"/>
    </row>
    <row r="10" spans="1:8" ht="22" customHeight="1" x14ac:dyDescent="0.35">
      <c r="A10" s="32" t="s">
        <v>33</v>
      </c>
      <c r="B10" s="30"/>
      <c r="C10" s="30"/>
      <c r="D10" s="30"/>
      <c r="E10" s="30"/>
      <c r="F10" s="30"/>
      <c r="G10" s="30"/>
      <c r="H10" s="30"/>
    </row>
    <row r="11" spans="1:8" ht="22" customHeight="1" x14ac:dyDescent="0.35">
      <c r="A11" s="32" t="s">
        <v>34</v>
      </c>
      <c r="B11" s="30"/>
      <c r="C11" s="30"/>
      <c r="D11" s="30"/>
      <c r="E11" s="30"/>
      <c r="F11" s="30"/>
      <c r="G11" s="30"/>
      <c r="H11" s="30"/>
    </row>
    <row r="12" spans="1:8" ht="22" customHeight="1" x14ac:dyDescent="0.35">
      <c r="A12" s="32" t="s">
        <v>35</v>
      </c>
      <c r="B12" s="30"/>
      <c r="C12" s="30"/>
      <c r="D12" s="30"/>
      <c r="E12" s="30"/>
      <c r="F12" s="30"/>
      <c r="G12" s="30"/>
      <c r="H12" s="30"/>
    </row>
    <row r="13" spans="1:8" ht="22" customHeight="1" x14ac:dyDescent="0.35">
      <c r="A13" s="32" t="s">
        <v>36</v>
      </c>
      <c r="B13" s="30"/>
      <c r="C13" s="30"/>
      <c r="D13" s="30"/>
      <c r="E13" s="30"/>
      <c r="F13" s="30"/>
      <c r="G13" s="30"/>
      <c r="H13" s="30"/>
    </row>
    <row r="14" spans="1:8" ht="22" customHeight="1" x14ac:dyDescent="0.35">
      <c r="A14" s="32" t="s">
        <v>37</v>
      </c>
      <c r="B14" s="30"/>
      <c r="C14" s="30"/>
      <c r="D14" s="30"/>
      <c r="E14" s="30"/>
      <c r="F14" s="30"/>
      <c r="G14" s="30"/>
      <c r="H14" s="30"/>
    </row>
    <row r="15" spans="1:8" ht="22" customHeight="1" x14ac:dyDescent="0.35">
      <c r="A15" s="32" t="s">
        <v>38</v>
      </c>
      <c r="B15" s="30"/>
      <c r="C15" s="30"/>
      <c r="D15" s="30"/>
      <c r="E15" s="30"/>
      <c r="F15" s="30"/>
      <c r="G15" s="30"/>
      <c r="H15" s="30"/>
    </row>
    <row r="16" spans="1:8" ht="22" customHeight="1" x14ac:dyDescent="0.35"/>
    <row r="17" spans="1:8" ht="22" customHeight="1" x14ac:dyDescent="0.35"/>
    <row r="18" spans="1:8" ht="22" customHeight="1" x14ac:dyDescent="0.35">
      <c r="A18" s="34" t="s">
        <v>39</v>
      </c>
      <c r="B18" s="30"/>
      <c r="C18" s="30"/>
      <c r="D18" s="30"/>
      <c r="E18" s="30"/>
      <c r="F18" s="30"/>
      <c r="G18" s="30"/>
      <c r="H18" s="30"/>
    </row>
    <row r="19" spans="1:8" ht="22" customHeight="1" x14ac:dyDescent="0.35">
      <c r="A19" s="32" t="s">
        <v>40</v>
      </c>
      <c r="B19" s="30"/>
      <c r="C19" s="30"/>
      <c r="D19" s="30"/>
      <c r="E19" s="30"/>
      <c r="F19" s="30"/>
      <c r="G19" s="30"/>
      <c r="H19" s="30"/>
    </row>
  </sheetData>
  <mergeCells count="15">
    <mergeCell ref="A19:H19"/>
    <mergeCell ref="A1:H1"/>
    <mergeCell ref="A8:H8"/>
    <mergeCell ref="A6:H6"/>
    <mergeCell ref="A2:H2"/>
    <mergeCell ref="A10:H10"/>
    <mergeCell ref="A13:H13"/>
    <mergeCell ref="A11:H11"/>
    <mergeCell ref="A14:H14"/>
    <mergeCell ref="A9:H9"/>
    <mergeCell ref="A12:H12"/>
    <mergeCell ref="A18:H18"/>
    <mergeCell ref="A3:H4"/>
    <mergeCell ref="A15:H15"/>
    <mergeCell ref="A7:H7"/>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1F4E79"/>
  </sheetPr>
  <dimension ref="A1:AD75"/>
  <sheetViews>
    <sheetView showGridLines="0" workbookViewId="0">
      <pane ySplit="7" topLeftCell="A8" activePane="bottomLeft" state="frozen"/>
      <selection pane="bottomLeft" sqref="A1:T1"/>
    </sheetView>
  </sheetViews>
  <sheetFormatPr defaultRowHeight="14.5" x14ac:dyDescent="0.35"/>
  <cols>
    <col min="1" max="1" width="2.1796875" customWidth="1"/>
    <col min="2" max="2" width="20" customWidth="1"/>
    <col min="3" max="3" width="14" customWidth="1"/>
    <col min="4" max="4" width="2" customWidth="1"/>
    <col min="5" max="5" width="20" customWidth="1"/>
    <col min="6" max="6" width="14" customWidth="1"/>
    <col min="7" max="7" width="2" customWidth="1"/>
    <col min="8" max="8" width="20" customWidth="1"/>
    <col min="9" max="9" width="14" customWidth="1"/>
    <col min="10" max="10" width="2" customWidth="1"/>
    <col min="11" max="11" width="20" customWidth="1"/>
    <col min="12" max="12" width="14" customWidth="1"/>
    <col min="13" max="13" width="2" customWidth="1"/>
    <col min="14" max="14" width="20" customWidth="1"/>
    <col min="15" max="15" width="14" customWidth="1"/>
    <col min="16" max="16" width="2" customWidth="1"/>
    <col min="17" max="17" width="20" customWidth="1"/>
    <col min="18" max="20" width="14" customWidth="1"/>
    <col min="22" max="30" width="14" hidden="1" customWidth="1"/>
  </cols>
  <sheetData>
    <row r="1" spans="1:30" ht="28" customHeight="1" x14ac:dyDescent="0.35">
      <c r="A1" s="25" t="s">
        <v>0</v>
      </c>
      <c r="B1" s="22"/>
      <c r="C1" s="22"/>
      <c r="D1" s="22"/>
      <c r="E1" s="22"/>
      <c r="F1" s="22"/>
      <c r="G1" s="22"/>
      <c r="H1" s="22"/>
      <c r="I1" s="22"/>
      <c r="J1" s="22"/>
      <c r="K1" s="22"/>
      <c r="L1" s="22"/>
      <c r="M1" s="22"/>
      <c r="N1" s="22"/>
      <c r="O1" s="22"/>
      <c r="P1" s="22"/>
      <c r="Q1" s="22"/>
      <c r="R1" s="22"/>
      <c r="S1" s="22"/>
      <c r="T1" s="22"/>
    </row>
    <row r="2" spans="1:30" ht="18" customHeight="1" x14ac:dyDescent="0.35">
      <c r="A2" s="29" t="s">
        <v>1</v>
      </c>
      <c r="B2" s="30"/>
      <c r="C2" s="30"/>
      <c r="D2" s="30"/>
      <c r="E2" s="30"/>
      <c r="F2" s="30"/>
      <c r="G2" s="30"/>
      <c r="H2" s="30"/>
      <c r="I2" s="30"/>
      <c r="J2" s="30"/>
      <c r="K2" s="30"/>
      <c r="L2" s="30"/>
      <c r="M2" s="30"/>
      <c r="N2" s="30"/>
      <c r="O2" s="30"/>
      <c r="P2" s="30"/>
      <c r="Q2" s="30"/>
      <c r="R2" s="30"/>
      <c r="S2" s="30"/>
      <c r="T2" s="30"/>
    </row>
    <row r="3" spans="1:30" ht="22" customHeight="1" x14ac:dyDescent="0.35">
      <c r="A3" s="18"/>
      <c r="B3" s="18"/>
      <c r="C3" s="18"/>
      <c r="D3" s="18"/>
      <c r="E3" s="18"/>
      <c r="F3" s="18"/>
      <c r="G3" s="18"/>
      <c r="H3" s="18"/>
      <c r="I3" s="18"/>
      <c r="J3" s="18"/>
      <c r="K3" s="18"/>
      <c r="L3" s="18"/>
      <c r="M3" s="18"/>
      <c r="N3" s="18"/>
      <c r="O3" s="18"/>
      <c r="P3" s="18"/>
      <c r="Q3" s="18"/>
      <c r="R3" s="18"/>
      <c r="S3" s="18"/>
      <c r="T3" s="18"/>
    </row>
    <row r="4" spans="1:30" ht="18" customHeight="1" x14ac:dyDescent="0.35">
      <c r="A4" s="18"/>
      <c r="B4" s="26" t="s">
        <v>2</v>
      </c>
      <c r="C4" s="24"/>
      <c r="D4" s="18"/>
      <c r="E4" s="26" t="s">
        <v>3</v>
      </c>
      <c r="F4" s="24"/>
      <c r="G4" s="18"/>
      <c r="H4" s="26" t="s">
        <v>4</v>
      </c>
      <c r="I4" s="24"/>
      <c r="J4" s="18"/>
      <c r="V4" t="s">
        <v>5</v>
      </c>
    </row>
    <row r="5" spans="1:30" ht="26.15" customHeight="1" x14ac:dyDescent="0.35">
      <c r="A5" s="18"/>
      <c r="B5" s="28">
        <f>IFERROR(COUNTIF('1_Bankability_Checklist'!$G$5:$G$15,"Complete")/COUNTA('1_Bankability_Checklist'!$A$5:$A$15),0)</f>
        <v>0.27272727272727271</v>
      </c>
      <c r="C5" s="24"/>
      <c r="D5" s="18"/>
      <c r="E5" s="28">
        <f>IFERROR(AVERAGE('1_Bankability_Checklist'!$I$5:$I$15)/2,0)</f>
        <v>0.5</v>
      </c>
      <c r="F5" s="24"/>
      <c r="G5" s="18"/>
      <c r="H5" s="31">
        <f ca="1">COUNTIF('1_Bankability_Checklist'!$H$5:$H$15,"Red")</f>
        <v>2</v>
      </c>
      <c r="I5" s="24"/>
      <c r="J5" s="18"/>
      <c r="V5" t="s">
        <v>6</v>
      </c>
      <c r="W5">
        <f>COUNTIF('1_Bankability_Checklist'!$G$5:$G$15,"Complete")</f>
        <v>3</v>
      </c>
    </row>
    <row r="6" spans="1:30" ht="26.15" customHeight="1" x14ac:dyDescent="0.35">
      <c r="A6" s="18"/>
      <c r="B6" s="24"/>
      <c r="C6" s="24"/>
      <c r="D6" s="18"/>
      <c r="E6" s="24"/>
      <c r="F6" s="24"/>
      <c r="G6" s="18"/>
      <c r="H6" s="24"/>
      <c r="I6" s="24"/>
      <c r="J6" s="18"/>
      <c r="V6" t="s">
        <v>7</v>
      </c>
      <c r="W6">
        <f>COUNTIF('1_Bankability_Checklist'!$G$5:$G$15,"In progress")</f>
        <v>5</v>
      </c>
    </row>
    <row r="7" spans="1:30" ht="18" customHeight="1" x14ac:dyDescent="0.35">
      <c r="A7" s="18"/>
      <c r="B7" s="23" t="s">
        <v>8</v>
      </c>
      <c r="C7" s="24"/>
      <c r="D7" s="18"/>
      <c r="E7" s="23" t="s">
        <v>9</v>
      </c>
      <c r="F7" s="24"/>
      <c r="G7" s="18"/>
      <c r="H7" s="23" t="s">
        <v>10</v>
      </c>
      <c r="I7" s="24"/>
      <c r="J7" s="18"/>
      <c r="V7" t="s">
        <v>11</v>
      </c>
      <c r="W7">
        <f>COUNTIF('1_Bankability_Checklist'!$G$5:$G$15,"Not started")</f>
        <v>2</v>
      </c>
    </row>
    <row r="8" spans="1:30" ht="18" customHeight="1" x14ac:dyDescent="0.35">
      <c r="A8" s="18"/>
      <c r="B8" s="18"/>
      <c r="C8" s="18"/>
      <c r="D8" s="18"/>
      <c r="E8" s="18"/>
      <c r="F8" s="18"/>
      <c r="G8" s="18"/>
      <c r="H8" s="18"/>
      <c r="I8" s="18"/>
      <c r="J8" s="18"/>
      <c r="K8" s="18"/>
      <c r="L8" s="18"/>
      <c r="M8" s="18"/>
      <c r="N8" s="18"/>
      <c r="O8" s="18"/>
      <c r="P8" s="18"/>
      <c r="Q8" s="18"/>
      <c r="R8" s="18"/>
      <c r="S8" s="18"/>
      <c r="T8" s="18"/>
      <c r="AA8" t="s">
        <v>12</v>
      </c>
      <c r="AB8" t="s">
        <v>13</v>
      </c>
    </row>
    <row r="9" spans="1:30" ht="18" customHeight="1" x14ac:dyDescent="0.35">
      <c r="A9" s="18"/>
      <c r="B9" s="26" t="s">
        <v>14</v>
      </c>
      <c r="C9" s="24"/>
      <c r="D9" s="18"/>
      <c r="E9" s="26" t="s">
        <v>15</v>
      </c>
      <c r="F9" s="24"/>
      <c r="G9" s="18"/>
      <c r="H9" s="26" t="s">
        <v>16</v>
      </c>
      <c r="I9" s="24"/>
      <c r="J9" s="24"/>
      <c r="K9" s="24"/>
      <c r="L9" s="18"/>
      <c r="M9" s="18"/>
      <c r="N9" s="18"/>
      <c r="O9" s="18"/>
      <c r="P9" s="18"/>
      <c r="Q9" s="18"/>
      <c r="R9" s="18"/>
      <c r="S9" s="18"/>
      <c r="T9" s="18"/>
      <c r="AA9">
        <v>2024</v>
      </c>
      <c r="AB9">
        <f>'4_Targets_Pathways'!E7</f>
        <v>24700</v>
      </c>
    </row>
    <row r="10" spans="1:30" ht="18" customHeight="1" x14ac:dyDescent="0.35">
      <c r="A10" s="18"/>
      <c r="B10" s="31">
        <f>COUNTIF('1_Bankability_Checklist'!$G$5:$G$15,"Blocked")</f>
        <v>1</v>
      </c>
      <c r="C10" s="24"/>
      <c r="D10" s="18"/>
      <c r="E10" s="31">
        <f ca="1">COUNTIFS('1_Bankability_Checklist'!$F$5:$F$15,"&lt;"&amp;TODAY(),'1_Bankability_Checklist'!$G$5:$G$15,"&lt;&gt;Complete")</f>
        <v>1</v>
      </c>
      <c r="F10" s="24"/>
      <c r="G10" s="18"/>
      <c r="H10" s="31" t="str">
        <f>'4_Targets_Pathways'!E6 &amp; " → " &amp; '4_Targets_Pathways'!G6</f>
        <v>7900000 → 4500000</v>
      </c>
      <c r="I10" s="24"/>
      <c r="J10" s="24"/>
      <c r="K10" s="24"/>
      <c r="L10" s="18"/>
      <c r="M10" s="18"/>
      <c r="N10" s="18"/>
      <c r="O10" s="18"/>
      <c r="P10" s="18"/>
      <c r="Q10" s="18"/>
      <c r="R10" s="18"/>
      <c r="S10" s="18"/>
      <c r="T10" s="18"/>
      <c r="AA10">
        <v>2026</v>
      </c>
      <c r="AB10">
        <v>18000</v>
      </c>
    </row>
    <row r="11" spans="1:30" ht="18" customHeight="1" x14ac:dyDescent="0.35">
      <c r="A11" s="18"/>
      <c r="B11" s="24"/>
      <c r="C11" s="24"/>
      <c r="D11" s="18"/>
      <c r="E11" s="24"/>
      <c r="F11" s="24"/>
      <c r="G11" s="18"/>
      <c r="H11" s="24"/>
      <c r="I11" s="24"/>
      <c r="J11" s="24"/>
      <c r="K11" s="24"/>
      <c r="L11" s="18"/>
      <c r="M11" s="18"/>
      <c r="N11" s="18"/>
      <c r="O11" s="18"/>
      <c r="P11" s="18"/>
      <c r="Q11" s="18"/>
      <c r="R11" s="18"/>
      <c r="S11" s="18"/>
      <c r="T11" s="18"/>
      <c r="AA11">
        <v>2028</v>
      </c>
      <c r="AB11">
        <v>7000</v>
      </c>
    </row>
    <row r="12" spans="1:30" ht="18" customHeight="1" x14ac:dyDescent="0.35">
      <c r="A12" s="18"/>
      <c r="B12" s="23" t="s">
        <v>17</v>
      </c>
      <c r="C12" s="24"/>
      <c r="D12" s="18"/>
      <c r="E12" s="23" t="s">
        <v>18</v>
      </c>
      <c r="F12" s="24"/>
      <c r="G12" s="18"/>
      <c r="H12" s="23" t="s">
        <v>19</v>
      </c>
      <c r="I12" s="24"/>
      <c r="J12" s="27">
        <f>IFERROR(1-('4_Targets_Pathways'!G6/'4_Targets_Pathways'!E6),0)</f>
        <v>0.430379746835443</v>
      </c>
      <c r="K12" s="24"/>
      <c r="L12" s="18"/>
      <c r="M12" s="18"/>
      <c r="N12" s="18"/>
      <c r="O12" s="18"/>
      <c r="P12" s="18"/>
      <c r="Q12" s="18"/>
      <c r="R12" s="18"/>
      <c r="S12" s="18"/>
      <c r="T12" s="18"/>
      <c r="V12" t="s">
        <v>20</v>
      </c>
      <c r="W12" t="s">
        <v>21</v>
      </c>
      <c r="AA12">
        <v>2030</v>
      </c>
      <c r="AB12">
        <f>'4_Targets_Pathways'!G7</f>
        <v>2500</v>
      </c>
    </row>
    <row r="13" spans="1:30" ht="18" customHeight="1" x14ac:dyDescent="0.35">
      <c r="A13" s="18"/>
      <c r="B13" s="18"/>
      <c r="C13" s="18"/>
      <c r="D13" s="18"/>
      <c r="E13" s="18"/>
      <c r="F13" s="18"/>
      <c r="G13" s="18"/>
      <c r="H13" s="18"/>
      <c r="I13" s="18"/>
      <c r="J13" s="18"/>
      <c r="K13" s="18"/>
      <c r="L13" s="18"/>
      <c r="M13" s="18"/>
      <c r="N13" s="18"/>
      <c r="O13" s="18"/>
      <c r="P13" s="18"/>
      <c r="Q13" s="18"/>
      <c r="R13" s="18"/>
      <c r="S13" s="18"/>
      <c r="T13" s="18"/>
      <c r="V13" t="str">
        <f>'7_Risk_Scenario_Analysis'!B55</f>
        <v>Corporate lending – Oil &amp; Gas</v>
      </c>
      <c r="W13">
        <f>'7_Risk_Scenario_Analysis'!F55</f>
        <v>180</v>
      </c>
    </row>
    <row r="14" spans="1:30" ht="18" customHeight="1" x14ac:dyDescent="0.35">
      <c r="A14" s="18"/>
      <c r="B14" s="18"/>
      <c r="C14" s="18"/>
      <c r="D14" s="18"/>
      <c r="E14" s="18"/>
      <c r="F14" s="18"/>
      <c r="G14" s="18"/>
      <c r="H14" s="18"/>
      <c r="I14" s="18"/>
      <c r="J14" s="18"/>
      <c r="K14" s="18"/>
      <c r="L14" s="18"/>
      <c r="M14" s="18"/>
      <c r="N14" s="18"/>
      <c r="O14" s="18"/>
      <c r="P14" s="18"/>
      <c r="Q14" s="18"/>
      <c r="R14" s="18"/>
      <c r="S14" s="18"/>
      <c r="T14" s="18"/>
      <c r="V14" t="str">
        <f>'7_Risk_Scenario_Analysis'!B56</f>
        <v>Project finance – Power generation</v>
      </c>
      <c r="W14">
        <f>'7_Risk_Scenario_Analysis'!F56</f>
        <v>95</v>
      </c>
      <c r="AA14" t="s">
        <v>12</v>
      </c>
      <c r="AB14" t="s">
        <v>22</v>
      </c>
      <c r="AC14" t="s">
        <v>23</v>
      </c>
      <c r="AD14" t="s">
        <v>24</v>
      </c>
    </row>
    <row r="15" spans="1:30" ht="18" customHeight="1" x14ac:dyDescent="0.35">
      <c r="A15" s="18"/>
      <c r="B15" s="18"/>
      <c r="C15" s="18"/>
      <c r="D15" s="18"/>
      <c r="E15" s="18"/>
      <c r="F15" s="18"/>
      <c r="G15" s="18"/>
      <c r="H15" s="18"/>
      <c r="I15" s="18"/>
      <c r="J15" s="18"/>
      <c r="K15" s="18"/>
      <c r="L15" s="18"/>
      <c r="M15" s="18"/>
      <c r="N15" s="18"/>
      <c r="O15" s="18"/>
      <c r="P15" s="18"/>
      <c r="Q15" s="18"/>
      <c r="R15" s="18"/>
      <c r="S15" s="18"/>
      <c r="T15" s="18"/>
      <c r="V15" t="str">
        <f>'7_Risk_Scenario_Analysis'!B57</f>
        <v>Retail mortgages – coastal collateral</v>
      </c>
      <c r="W15">
        <f>'7_Risk_Scenario_Analysis'!F57</f>
        <v>70</v>
      </c>
      <c r="AA15">
        <v>2024</v>
      </c>
      <c r="AB15">
        <v>3500</v>
      </c>
      <c r="AC15">
        <v>1500</v>
      </c>
      <c r="AD15">
        <f t="shared" ref="AD15" si="0">AB15+AC15</f>
        <v>5000</v>
      </c>
    </row>
    <row r="16" spans="1:30" x14ac:dyDescent="0.35">
      <c r="A16" s="18"/>
      <c r="B16" s="18"/>
      <c r="C16" s="18"/>
      <c r="D16" s="18"/>
      <c r="E16" s="18"/>
      <c r="F16" s="18"/>
      <c r="G16" s="18"/>
      <c r="H16" s="18"/>
      <c r="I16" s="18"/>
      <c r="J16" s="18"/>
      <c r="K16" s="18"/>
      <c r="L16" s="18"/>
      <c r="M16" s="18"/>
      <c r="N16" s="18"/>
      <c r="O16" s="18"/>
      <c r="P16" s="18"/>
      <c r="Q16" s="18"/>
      <c r="R16" s="18"/>
      <c r="S16" s="18"/>
      <c r="T16" s="18"/>
      <c r="V16" t="str">
        <f>'5_Initiatives_Plan'!A6</f>
        <v>I-01</v>
      </c>
      <c r="W16">
        <f>'5_Initiatives_Plan'!J6</f>
        <v>0</v>
      </c>
    </row>
    <row r="17" spans="1:23" x14ac:dyDescent="0.35">
      <c r="A17" s="18"/>
      <c r="B17" s="18"/>
      <c r="C17" s="18"/>
      <c r="D17" s="18"/>
      <c r="E17" s="18"/>
      <c r="F17" s="18"/>
      <c r="G17" s="18"/>
      <c r="H17" s="18"/>
      <c r="I17" s="18"/>
      <c r="J17" s="18"/>
      <c r="K17" s="18"/>
      <c r="L17" s="18"/>
      <c r="M17" s="18"/>
      <c r="N17" s="18"/>
      <c r="O17" s="18"/>
      <c r="P17" s="18"/>
      <c r="Q17" s="18"/>
      <c r="R17" s="18"/>
      <c r="S17" s="18"/>
      <c r="T17" s="18"/>
      <c r="V17" t="str">
        <f>'5_Initiatives_Plan'!A7</f>
        <v>I-02</v>
      </c>
      <c r="W17">
        <f>'5_Initiatives_Plan'!J7</f>
        <v>-1200000</v>
      </c>
    </row>
    <row r="18" spans="1:23" x14ac:dyDescent="0.35">
      <c r="A18" s="18"/>
      <c r="B18" s="18"/>
      <c r="C18" s="18"/>
      <c r="D18" s="18"/>
      <c r="E18" s="18"/>
      <c r="F18" s="18"/>
      <c r="G18" s="18"/>
      <c r="H18" s="18"/>
      <c r="I18" s="18"/>
      <c r="J18" s="18"/>
      <c r="K18" s="18"/>
      <c r="L18" s="18"/>
      <c r="M18" s="18"/>
      <c r="N18" s="18"/>
      <c r="O18" s="18"/>
      <c r="P18" s="18"/>
      <c r="Q18" s="18"/>
      <c r="R18" s="18"/>
      <c r="S18" s="18"/>
      <c r="T18" s="18"/>
      <c r="V18" t="str">
        <f>'5_Initiatives_Plan'!A8</f>
        <v>I-03</v>
      </c>
      <c r="W18">
        <f>'5_Initiatives_Plan'!J8</f>
        <v>0</v>
      </c>
    </row>
    <row r="19" spans="1:23" x14ac:dyDescent="0.35">
      <c r="A19" s="18"/>
      <c r="B19" s="18"/>
      <c r="C19" s="18"/>
      <c r="D19" s="18"/>
      <c r="E19" s="18"/>
      <c r="F19" s="18"/>
      <c r="G19" s="18"/>
      <c r="H19" s="18"/>
      <c r="I19" s="18"/>
      <c r="J19" s="18"/>
      <c r="K19" s="18"/>
      <c r="L19" s="18"/>
      <c r="M19" s="18"/>
      <c r="N19" s="18"/>
      <c r="O19" s="18"/>
      <c r="P19" s="18"/>
      <c r="Q19" s="18"/>
      <c r="R19" s="18"/>
      <c r="S19" s="18"/>
      <c r="T19" s="18"/>
      <c r="V19" t="str">
        <f>'5_Initiatives_Plan'!A9</f>
        <v>I-04</v>
      </c>
      <c r="W19">
        <f>'5_Initiatives_Plan'!J9</f>
        <v>0</v>
      </c>
    </row>
    <row r="20" spans="1:23" x14ac:dyDescent="0.35">
      <c r="A20" s="18"/>
      <c r="B20" s="18"/>
      <c r="C20" s="18"/>
      <c r="D20" s="18"/>
      <c r="E20" s="18"/>
      <c r="F20" s="18"/>
      <c r="G20" s="18"/>
      <c r="H20" s="18"/>
      <c r="I20" s="18"/>
      <c r="J20" s="18"/>
      <c r="K20" s="18"/>
      <c r="L20" s="18"/>
      <c r="M20" s="18"/>
      <c r="N20" s="18"/>
      <c r="O20" s="18"/>
      <c r="P20" s="18"/>
      <c r="Q20" s="18"/>
      <c r="R20" s="18"/>
      <c r="S20" s="18"/>
      <c r="T20" s="18"/>
      <c r="V20" t="str">
        <f>'5_Initiatives_Plan'!A10</f>
        <v>I-05</v>
      </c>
      <c r="W20">
        <f>'5_Initiatives_Plan'!J10</f>
        <v>-16500</v>
      </c>
    </row>
    <row r="21" spans="1:23" x14ac:dyDescent="0.35">
      <c r="A21" s="18"/>
      <c r="B21" s="18"/>
      <c r="C21" s="18"/>
      <c r="D21" s="18"/>
      <c r="E21" s="18"/>
      <c r="F21" s="18"/>
      <c r="G21" s="18"/>
      <c r="H21" s="18"/>
      <c r="I21" s="18"/>
      <c r="J21" s="18"/>
      <c r="K21" s="18"/>
      <c r="L21" s="18"/>
      <c r="M21" s="18"/>
      <c r="N21" s="18"/>
      <c r="O21" s="18"/>
      <c r="P21" s="18"/>
      <c r="Q21" s="18"/>
      <c r="R21" s="18"/>
      <c r="S21" s="18"/>
      <c r="T21" s="18"/>
      <c r="V21" t="str">
        <f>'5_Initiatives_Plan'!A11</f>
        <v>I-06</v>
      </c>
      <c r="W21">
        <f>'5_Initiatives_Plan'!J11</f>
        <v>-2000</v>
      </c>
    </row>
    <row r="22" spans="1:23" x14ac:dyDescent="0.35">
      <c r="A22" s="18"/>
      <c r="B22" s="18"/>
      <c r="C22" s="18"/>
      <c r="D22" s="18"/>
      <c r="E22" s="18"/>
      <c r="F22" s="18"/>
      <c r="G22" s="18"/>
      <c r="H22" s="18"/>
      <c r="I22" s="18"/>
      <c r="J22" s="18"/>
      <c r="K22" s="18"/>
      <c r="L22" s="18"/>
      <c r="M22" s="18"/>
      <c r="N22" s="18"/>
      <c r="O22" s="18"/>
      <c r="P22" s="18"/>
      <c r="Q22" s="18"/>
      <c r="R22" s="18"/>
      <c r="S22" s="18"/>
      <c r="T22" s="18"/>
      <c r="V22" t="str">
        <f>'5_Initiatives_Plan'!A12</f>
        <v>I-07</v>
      </c>
      <c r="W22">
        <f>'5_Initiatives_Plan'!J12</f>
        <v>0</v>
      </c>
    </row>
    <row r="23" spans="1:23" x14ac:dyDescent="0.35">
      <c r="A23" s="18"/>
      <c r="B23" s="18"/>
      <c r="C23" s="18"/>
      <c r="D23" s="18"/>
      <c r="E23" s="18"/>
      <c r="F23" s="18"/>
      <c r="G23" s="18"/>
      <c r="H23" s="18"/>
      <c r="I23" s="18"/>
      <c r="J23" s="18"/>
      <c r="K23" s="18"/>
      <c r="L23" s="18"/>
      <c r="M23" s="18"/>
      <c r="N23" s="18"/>
      <c r="O23" s="18"/>
      <c r="P23" s="18"/>
      <c r="Q23" s="18"/>
      <c r="R23" s="18"/>
      <c r="S23" s="18"/>
      <c r="T23" s="18"/>
      <c r="V23" t="str">
        <f>'5_Initiatives_Plan'!A13</f>
        <v>I-08</v>
      </c>
      <c r="W23">
        <f>'5_Initiatives_Plan'!J13</f>
        <v>-600000</v>
      </c>
    </row>
    <row r="24" spans="1:23" x14ac:dyDescent="0.35">
      <c r="A24" s="18"/>
      <c r="B24" s="18"/>
      <c r="C24" s="18"/>
      <c r="D24" s="18"/>
      <c r="E24" s="18"/>
      <c r="F24" s="18"/>
      <c r="G24" s="18"/>
      <c r="H24" s="18"/>
      <c r="I24" s="18"/>
      <c r="J24" s="18"/>
      <c r="K24" s="18"/>
      <c r="L24" s="18"/>
      <c r="M24" s="18"/>
      <c r="N24" s="18"/>
      <c r="O24" s="18"/>
      <c r="P24" s="18"/>
      <c r="Q24" s="18"/>
      <c r="R24" s="18"/>
      <c r="S24" s="18"/>
      <c r="T24" s="18"/>
      <c r="V24" t="str">
        <f>'5_Initiatives_Plan'!A14</f>
        <v>I-09</v>
      </c>
      <c r="W24">
        <f>'5_Initiatives_Plan'!J14</f>
        <v>0</v>
      </c>
    </row>
    <row r="25" spans="1:23" x14ac:dyDescent="0.35">
      <c r="A25" s="18"/>
      <c r="B25" s="18"/>
      <c r="C25" s="18"/>
      <c r="D25" s="18"/>
      <c r="E25" s="18"/>
      <c r="F25" s="18"/>
      <c r="G25" s="18"/>
      <c r="H25" s="18"/>
      <c r="I25" s="18"/>
      <c r="J25" s="18"/>
      <c r="K25" s="18"/>
      <c r="L25" s="18"/>
      <c r="M25" s="18"/>
      <c r="N25" s="18"/>
      <c r="O25" s="18"/>
      <c r="P25" s="18"/>
      <c r="Q25" s="18"/>
      <c r="R25" s="18"/>
      <c r="S25" s="18"/>
      <c r="T25" s="18"/>
    </row>
    <row r="26" spans="1:23" x14ac:dyDescent="0.35">
      <c r="A26" s="18"/>
      <c r="B26" s="18"/>
      <c r="C26" s="18"/>
      <c r="D26" s="18"/>
      <c r="E26" s="18"/>
      <c r="F26" s="18"/>
      <c r="G26" s="18"/>
      <c r="H26" s="18"/>
      <c r="I26" s="18"/>
      <c r="J26" s="18"/>
      <c r="K26" s="18"/>
      <c r="L26" s="18"/>
      <c r="M26" s="18"/>
      <c r="N26" s="18"/>
      <c r="O26" s="18"/>
      <c r="P26" s="18"/>
      <c r="Q26" s="18"/>
      <c r="R26" s="18"/>
      <c r="S26" s="18"/>
      <c r="T26" s="18"/>
    </row>
    <row r="27" spans="1:23" x14ac:dyDescent="0.35">
      <c r="A27" s="18"/>
      <c r="B27" s="18"/>
      <c r="C27" s="18"/>
      <c r="D27" s="18"/>
      <c r="E27" s="18"/>
      <c r="F27" s="18"/>
      <c r="G27" s="18"/>
      <c r="H27" s="18"/>
      <c r="I27" s="18"/>
      <c r="J27" s="18"/>
      <c r="K27" s="18"/>
      <c r="L27" s="18"/>
      <c r="M27" s="18"/>
      <c r="N27" s="18"/>
      <c r="O27" s="18"/>
      <c r="P27" s="18"/>
      <c r="Q27" s="18"/>
      <c r="R27" s="18"/>
      <c r="S27" s="18"/>
      <c r="T27" s="18"/>
    </row>
    <row r="28" spans="1:23" x14ac:dyDescent="0.35">
      <c r="A28" s="18"/>
      <c r="B28" s="18"/>
      <c r="C28" s="18"/>
      <c r="D28" s="18"/>
      <c r="E28" s="18"/>
      <c r="F28" s="18"/>
      <c r="G28" s="18"/>
      <c r="H28" s="18"/>
      <c r="I28" s="18"/>
      <c r="J28" s="18"/>
      <c r="K28" s="18"/>
      <c r="L28" s="18"/>
      <c r="M28" s="18"/>
      <c r="N28" s="18"/>
      <c r="O28" s="18"/>
      <c r="P28" s="18"/>
      <c r="Q28" s="18"/>
      <c r="R28" s="18"/>
      <c r="S28" s="18"/>
      <c r="T28" s="18"/>
    </row>
    <row r="29" spans="1:23" x14ac:dyDescent="0.35">
      <c r="A29" s="18"/>
      <c r="B29" s="18"/>
      <c r="C29" s="18"/>
      <c r="D29" s="18"/>
      <c r="E29" s="18"/>
      <c r="F29" s="18"/>
      <c r="G29" s="18"/>
      <c r="H29" s="18"/>
      <c r="I29" s="18"/>
      <c r="J29" s="18"/>
      <c r="K29" s="18"/>
      <c r="L29" s="18"/>
      <c r="M29" s="18"/>
      <c r="N29" s="18"/>
      <c r="O29" s="18"/>
      <c r="P29" s="18"/>
      <c r="Q29" s="18"/>
      <c r="R29" s="18"/>
      <c r="S29" s="18"/>
      <c r="T29" s="18"/>
    </row>
    <row r="30" spans="1:23" x14ac:dyDescent="0.35">
      <c r="A30" s="18"/>
      <c r="B30" s="18"/>
      <c r="C30" s="18"/>
      <c r="D30" s="18"/>
      <c r="E30" s="18"/>
      <c r="F30" s="18"/>
      <c r="G30" s="18"/>
      <c r="H30" s="18"/>
      <c r="I30" s="18"/>
      <c r="J30" s="18"/>
      <c r="K30" s="18"/>
      <c r="L30" s="18"/>
      <c r="M30" s="18"/>
      <c r="N30" s="18"/>
      <c r="O30" s="18"/>
      <c r="P30" s="18"/>
      <c r="Q30" s="18"/>
      <c r="R30" s="18"/>
      <c r="S30" s="18"/>
      <c r="T30" s="18"/>
    </row>
    <row r="31" spans="1:23" x14ac:dyDescent="0.35">
      <c r="A31" s="18"/>
      <c r="B31" s="18"/>
      <c r="C31" s="18"/>
      <c r="D31" s="18"/>
      <c r="E31" s="18"/>
      <c r="F31" s="18"/>
      <c r="G31" s="18"/>
      <c r="H31" s="18"/>
      <c r="I31" s="18"/>
      <c r="J31" s="18"/>
      <c r="K31" s="18"/>
      <c r="L31" s="18"/>
      <c r="M31" s="18"/>
      <c r="N31" s="18"/>
      <c r="O31" s="18"/>
      <c r="P31" s="18"/>
      <c r="Q31" s="18"/>
      <c r="R31" s="18"/>
      <c r="S31" s="18"/>
      <c r="T31" s="18"/>
    </row>
    <row r="32" spans="1:23" x14ac:dyDescent="0.35">
      <c r="A32" s="18"/>
      <c r="B32" s="18"/>
      <c r="C32" s="18"/>
      <c r="D32" s="18"/>
      <c r="E32" s="18"/>
      <c r="F32" s="18"/>
      <c r="G32" s="18"/>
      <c r="H32" s="18"/>
      <c r="I32" s="18"/>
      <c r="J32" s="18"/>
      <c r="K32" s="18"/>
      <c r="L32" s="18"/>
      <c r="M32" s="18"/>
      <c r="N32" s="18"/>
      <c r="O32" s="18"/>
      <c r="P32" s="18"/>
      <c r="Q32" s="18"/>
      <c r="R32" s="18"/>
      <c r="S32" s="18"/>
      <c r="T32" s="18"/>
    </row>
    <row r="33" spans="1:20" x14ac:dyDescent="0.35">
      <c r="A33" s="18"/>
      <c r="B33" s="18"/>
      <c r="C33" s="18"/>
      <c r="D33" s="18"/>
      <c r="E33" s="18"/>
      <c r="F33" s="18"/>
      <c r="G33" s="18"/>
      <c r="H33" s="18"/>
      <c r="I33" s="18"/>
      <c r="J33" s="18"/>
      <c r="K33" s="18"/>
      <c r="L33" s="18"/>
      <c r="M33" s="18"/>
      <c r="N33" s="18"/>
      <c r="O33" s="18"/>
      <c r="P33" s="18"/>
      <c r="Q33" s="18"/>
      <c r="R33" s="18"/>
      <c r="S33" s="18"/>
      <c r="T33" s="18"/>
    </row>
    <row r="34" spans="1:20" x14ac:dyDescent="0.35">
      <c r="A34" s="18"/>
      <c r="B34" s="18"/>
      <c r="C34" s="18"/>
      <c r="D34" s="18"/>
      <c r="E34" s="18"/>
      <c r="F34" s="18"/>
      <c r="G34" s="18"/>
      <c r="H34" s="18"/>
      <c r="I34" s="18"/>
      <c r="J34" s="18"/>
      <c r="K34" s="18"/>
      <c r="L34" s="18"/>
      <c r="M34" s="18"/>
      <c r="N34" s="18"/>
      <c r="O34" s="18"/>
      <c r="P34" s="18"/>
      <c r="Q34" s="18"/>
      <c r="R34" s="18"/>
      <c r="S34" s="18"/>
      <c r="T34" s="18"/>
    </row>
    <row r="35" spans="1:20" x14ac:dyDescent="0.35">
      <c r="A35" s="18"/>
      <c r="B35" s="18"/>
      <c r="C35" s="18"/>
      <c r="D35" s="18"/>
      <c r="E35" s="18"/>
      <c r="F35" s="18"/>
      <c r="G35" s="18"/>
      <c r="H35" s="18"/>
      <c r="I35" s="18"/>
      <c r="J35" s="18"/>
      <c r="K35" s="18"/>
      <c r="L35" s="18"/>
      <c r="M35" s="18"/>
      <c r="N35" s="18"/>
      <c r="O35" s="18"/>
      <c r="P35" s="18"/>
      <c r="Q35" s="18"/>
      <c r="R35" s="18"/>
      <c r="S35" s="18"/>
      <c r="T35" s="18"/>
    </row>
    <row r="36" spans="1:20" x14ac:dyDescent="0.35">
      <c r="A36" s="18"/>
      <c r="B36" s="18"/>
      <c r="C36" s="18"/>
      <c r="D36" s="18"/>
      <c r="E36" s="18"/>
      <c r="F36" s="18"/>
      <c r="G36" s="18"/>
      <c r="H36" s="18"/>
      <c r="I36" s="18"/>
      <c r="J36" s="18"/>
      <c r="K36" s="18"/>
      <c r="L36" s="18"/>
      <c r="M36" s="18"/>
      <c r="N36" s="18"/>
      <c r="O36" s="18"/>
      <c r="P36" s="18"/>
      <c r="Q36" s="18"/>
      <c r="R36" s="18"/>
      <c r="S36" s="18"/>
      <c r="T36" s="18"/>
    </row>
    <row r="37" spans="1:20" x14ac:dyDescent="0.35">
      <c r="A37" s="18"/>
      <c r="B37" s="18"/>
      <c r="C37" s="18"/>
      <c r="D37" s="18"/>
      <c r="E37" s="18"/>
      <c r="F37" s="18"/>
      <c r="G37" s="18"/>
      <c r="H37" s="18"/>
      <c r="I37" s="18"/>
      <c r="J37" s="18"/>
      <c r="K37" s="18"/>
      <c r="L37" s="18"/>
      <c r="M37" s="18"/>
      <c r="N37" s="18"/>
      <c r="O37" s="18"/>
      <c r="P37" s="18"/>
      <c r="Q37" s="18"/>
      <c r="R37" s="18"/>
      <c r="S37" s="18"/>
      <c r="T37" s="18"/>
    </row>
    <row r="38" spans="1:20" x14ac:dyDescent="0.35">
      <c r="A38" s="18"/>
      <c r="B38" s="18"/>
      <c r="C38" s="18"/>
      <c r="D38" s="18"/>
      <c r="E38" s="18"/>
      <c r="F38" s="18"/>
      <c r="G38" s="18"/>
      <c r="H38" s="18"/>
      <c r="I38" s="18"/>
      <c r="J38" s="18"/>
      <c r="K38" s="18"/>
      <c r="L38" s="18"/>
      <c r="M38" s="18"/>
      <c r="N38" s="18"/>
      <c r="O38" s="18"/>
      <c r="P38" s="18"/>
      <c r="Q38" s="18"/>
      <c r="R38" s="18"/>
      <c r="S38" s="18"/>
      <c r="T38" s="18"/>
    </row>
    <row r="39" spans="1:20" x14ac:dyDescent="0.35">
      <c r="A39" s="18"/>
      <c r="B39" s="18"/>
      <c r="C39" s="18"/>
      <c r="D39" s="18"/>
      <c r="E39" s="18"/>
      <c r="F39" s="18"/>
      <c r="G39" s="18"/>
      <c r="H39" s="18"/>
      <c r="I39" s="18"/>
      <c r="J39" s="18"/>
      <c r="K39" s="18"/>
      <c r="L39" s="18"/>
      <c r="M39" s="18"/>
      <c r="N39" s="18"/>
      <c r="O39" s="18"/>
      <c r="P39" s="18"/>
      <c r="Q39" s="18"/>
      <c r="R39" s="18"/>
      <c r="S39" s="18"/>
      <c r="T39" s="18"/>
    </row>
    <row r="40" spans="1:20" x14ac:dyDescent="0.35">
      <c r="A40" s="18"/>
      <c r="B40" s="18"/>
      <c r="C40" s="18"/>
      <c r="D40" s="18"/>
      <c r="E40" s="18"/>
      <c r="F40" s="18"/>
      <c r="G40" s="18"/>
      <c r="H40" s="18"/>
      <c r="I40" s="18"/>
      <c r="J40" s="18"/>
      <c r="K40" s="18"/>
      <c r="L40" s="18"/>
      <c r="M40" s="18"/>
      <c r="N40" s="18"/>
      <c r="O40" s="18"/>
      <c r="P40" s="18"/>
      <c r="Q40" s="18"/>
      <c r="R40" s="18"/>
      <c r="S40" s="18"/>
      <c r="T40" s="18"/>
    </row>
    <row r="41" spans="1:20" x14ac:dyDescent="0.35">
      <c r="A41" s="18"/>
      <c r="B41" s="18"/>
      <c r="C41" s="18"/>
      <c r="D41" s="18"/>
      <c r="E41" s="18"/>
      <c r="F41" s="18"/>
      <c r="G41" s="18"/>
      <c r="H41" s="18"/>
      <c r="I41" s="18"/>
      <c r="J41" s="18"/>
      <c r="K41" s="18"/>
      <c r="L41" s="18"/>
      <c r="M41" s="18"/>
      <c r="N41" s="18"/>
      <c r="O41" s="18"/>
      <c r="P41" s="18"/>
      <c r="Q41" s="18"/>
      <c r="R41" s="18"/>
      <c r="S41" s="18"/>
      <c r="T41" s="18"/>
    </row>
    <row r="42" spans="1:20" x14ac:dyDescent="0.35">
      <c r="A42" s="18"/>
      <c r="B42" s="18"/>
      <c r="C42" s="18"/>
      <c r="D42" s="18"/>
      <c r="E42" s="18"/>
      <c r="F42" s="18"/>
      <c r="G42" s="18"/>
      <c r="H42" s="18"/>
      <c r="I42" s="18"/>
      <c r="J42" s="18"/>
      <c r="K42" s="18"/>
      <c r="L42" s="18"/>
      <c r="M42" s="18"/>
      <c r="N42" s="18"/>
      <c r="O42" s="18"/>
      <c r="P42" s="18"/>
      <c r="Q42" s="18"/>
      <c r="R42" s="18"/>
      <c r="S42" s="18"/>
      <c r="T42" s="18"/>
    </row>
    <row r="43" spans="1:20" x14ac:dyDescent="0.35">
      <c r="A43" s="18"/>
      <c r="B43" s="18"/>
      <c r="C43" s="18"/>
      <c r="D43" s="18"/>
      <c r="E43" s="18"/>
      <c r="F43" s="18"/>
      <c r="G43" s="18"/>
      <c r="H43" s="18"/>
      <c r="I43" s="18"/>
      <c r="J43" s="18"/>
      <c r="K43" s="18"/>
      <c r="L43" s="18"/>
      <c r="M43" s="18"/>
      <c r="N43" s="18"/>
      <c r="O43" s="18"/>
      <c r="P43" s="18"/>
      <c r="Q43" s="18"/>
      <c r="R43" s="18"/>
      <c r="S43" s="18"/>
      <c r="T43" s="18"/>
    </row>
    <row r="44" spans="1:20" x14ac:dyDescent="0.35">
      <c r="A44" s="18"/>
      <c r="B44" s="18"/>
      <c r="C44" s="18"/>
      <c r="D44" s="18"/>
      <c r="E44" s="18"/>
      <c r="F44" s="18"/>
      <c r="G44" s="18"/>
      <c r="H44" s="18"/>
      <c r="I44" s="18"/>
      <c r="J44" s="18"/>
      <c r="K44" s="18"/>
      <c r="L44" s="18"/>
      <c r="M44" s="18"/>
      <c r="N44" s="18"/>
      <c r="O44" s="18"/>
      <c r="P44" s="18"/>
      <c r="Q44" s="18"/>
      <c r="R44" s="18"/>
      <c r="S44" s="18"/>
      <c r="T44" s="18"/>
    </row>
    <row r="45" spans="1:20" x14ac:dyDescent="0.35">
      <c r="A45" s="18"/>
      <c r="B45" s="18"/>
      <c r="C45" s="18"/>
      <c r="D45" s="18"/>
      <c r="E45" s="18"/>
      <c r="F45" s="18"/>
      <c r="G45" s="18"/>
      <c r="H45" s="18"/>
      <c r="I45" s="18"/>
      <c r="J45" s="18"/>
      <c r="K45" s="18"/>
      <c r="L45" s="18"/>
      <c r="M45" s="18"/>
      <c r="N45" s="18"/>
      <c r="O45" s="18"/>
      <c r="P45" s="18"/>
      <c r="Q45" s="18"/>
      <c r="R45" s="18"/>
      <c r="S45" s="18"/>
      <c r="T45" s="18"/>
    </row>
    <row r="46" spans="1:20" x14ac:dyDescent="0.35">
      <c r="A46" s="18"/>
      <c r="B46" s="18"/>
      <c r="C46" s="18"/>
      <c r="D46" s="18"/>
      <c r="E46" s="18"/>
      <c r="F46" s="18"/>
      <c r="G46" s="18"/>
      <c r="H46" s="18"/>
      <c r="I46" s="18"/>
      <c r="J46" s="18"/>
      <c r="K46" s="18"/>
      <c r="L46" s="18"/>
      <c r="M46" s="18"/>
      <c r="N46" s="18"/>
      <c r="O46" s="18"/>
      <c r="P46" s="18"/>
      <c r="Q46" s="18"/>
      <c r="R46" s="18"/>
      <c r="S46" s="18"/>
      <c r="T46" s="18"/>
    </row>
    <row r="47" spans="1:20" x14ac:dyDescent="0.35">
      <c r="A47" s="18"/>
      <c r="B47" s="18"/>
      <c r="C47" s="18"/>
      <c r="D47" s="18"/>
      <c r="E47" s="18"/>
      <c r="F47" s="18"/>
      <c r="G47" s="18"/>
      <c r="H47" s="18"/>
      <c r="I47" s="18"/>
      <c r="J47" s="18"/>
      <c r="K47" s="18"/>
      <c r="L47" s="18"/>
      <c r="M47" s="18"/>
      <c r="N47" s="18"/>
      <c r="O47" s="18"/>
      <c r="P47" s="18"/>
      <c r="Q47" s="18"/>
      <c r="R47" s="18"/>
      <c r="S47" s="18"/>
      <c r="T47" s="18"/>
    </row>
    <row r="48" spans="1:20" x14ac:dyDescent="0.35">
      <c r="A48" s="18"/>
      <c r="B48" s="18"/>
      <c r="C48" s="18"/>
      <c r="D48" s="18"/>
      <c r="E48" s="18"/>
      <c r="F48" s="18"/>
      <c r="G48" s="18"/>
      <c r="H48" s="18"/>
      <c r="I48" s="18"/>
      <c r="J48" s="18"/>
      <c r="K48" s="18"/>
      <c r="L48" s="18"/>
      <c r="M48" s="18"/>
      <c r="N48" s="18"/>
      <c r="O48" s="18"/>
      <c r="P48" s="18"/>
      <c r="Q48" s="18"/>
      <c r="R48" s="18"/>
      <c r="S48" s="18"/>
      <c r="T48" s="18"/>
    </row>
    <row r="49" spans="1:20" x14ac:dyDescent="0.35">
      <c r="A49" s="18"/>
      <c r="B49" s="18"/>
      <c r="C49" s="18"/>
      <c r="D49" s="18"/>
      <c r="E49" s="18"/>
      <c r="F49" s="18"/>
      <c r="G49" s="18"/>
      <c r="H49" s="18"/>
      <c r="I49" s="18"/>
      <c r="J49" s="18"/>
      <c r="K49" s="18"/>
      <c r="L49" s="18"/>
      <c r="M49" s="18"/>
      <c r="N49" s="18"/>
      <c r="O49" s="18"/>
      <c r="P49" s="18"/>
      <c r="Q49" s="18"/>
      <c r="R49" s="18"/>
      <c r="S49" s="18"/>
      <c r="T49" s="18"/>
    </row>
    <row r="50" spans="1:20" x14ac:dyDescent="0.35">
      <c r="A50" s="18"/>
      <c r="B50" s="18"/>
      <c r="C50" s="18"/>
      <c r="D50" s="18"/>
      <c r="E50" s="18"/>
      <c r="F50" s="18"/>
      <c r="G50" s="18"/>
      <c r="H50" s="18"/>
      <c r="I50" s="18"/>
      <c r="J50" s="18"/>
      <c r="K50" s="18"/>
      <c r="L50" s="18"/>
      <c r="M50" s="18"/>
      <c r="N50" s="18"/>
      <c r="O50" s="18"/>
      <c r="P50" s="18"/>
      <c r="Q50" s="18"/>
      <c r="R50" s="18"/>
      <c r="S50" s="18"/>
      <c r="T50" s="18"/>
    </row>
    <row r="51" spans="1:20" x14ac:dyDescent="0.35">
      <c r="A51" s="18"/>
      <c r="B51" s="18"/>
      <c r="C51" s="18"/>
      <c r="D51" s="18"/>
      <c r="E51" s="18"/>
      <c r="F51" s="18"/>
      <c r="G51" s="18"/>
      <c r="H51" s="18"/>
      <c r="I51" s="18"/>
      <c r="J51" s="18"/>
      <c r="K51" s="18"/>
      <c r="L51" s="18"/>
      <c r="M51" s="18"/>
      <c r="N51" s="18"/>
      <c r="O51" s="18"/>
      <c r="P51" s="18"/>
      <c r="Q51" s="18"/>
      <c r="R51" s="18"/>
      <c r="S51" s="18"/>
      <c r="T51" s="18"/>
    </row>
    <row r="52" spans="1:20" x14ac:dyDescent="0.35">
      <c r="A52" s="18"/>
      <c r="B52" s="18"/>
      <c r="C52" s="18"/>
      <c r="D52" s="18"/>
      <c r="E52" s="18"/>
      <c r="F52" s="18"/>
      <c r="G52" s="18"/>
      <c r="H52" s="18"/>
      <c r="I52" s="18"/>
      <c r="J52" s="18"/>
      <c r="K52" s="18"/>
      <c r="L52" s="18"/>
      <c r="M52" s="18"/>
      <c r="N52" s="18"/>
      <c r="O52" s="18"/>
      <c r="P52" s="18"/>
      <c r="Q52" s="18"/>
      <c r="R52" s="18"/>
      <c r="S52" s="18"/>
      <c r="T52" s="18"/>
    </row>
    <row r="53" spans="1:20" x14ac:dyDescent="0.35">
      <c r="A53" s="18"/>
      <c r="B53" s="18"/>
      <c r="C53" s="18"/>
      <c r="D53" s="18"/>
      <c r="E53" s="18"/>
      <c r="F53" s="18"/>
      <c r="G53" s="18"/>
      <c r="H53" s="18"/>
      <c r="I53" s="18"/>
      <c r="J53" s="18"/>
      <c r="K53" s="18"/>
      <c r="L53" s="18"/>
      <c r="M53" s="18"/>
      <c r="N53" s="18"/>
      <c r="O53" s="18"/>
      <c r="P53" s="18"/>
      <c r="Q53" s="18"/>
      <c r="R53" s="18"/>
      <c r="S53" s="18"/>
      <c r="T53" s="18"/>
    </row>
    <row r="54" spans="1:20" x14ac:dyDescent="0.35">
      <c r="A54" s="18"/>
      <c r="B54" s="18"/>
      <c r="C54" s="18"/>
      <c r="D54" s="18"/>
      <c r="E54" s="18"/>
      <c r="F54" s="18"/>
      <c r="G54" s="18"/>
      <c r="H54" s="18"/>
      <c r="I54" s="18"/>
      <c r="J54" s="18"/>
      <c r="K54" s="18"/>
      <c r="L54" s="18"/>
      <c r="M54" s="18"/>
      <c r="N54" s="18"/>
      <c r="O54" s="18"/>
      <c r="P54" s="18"/>
      <c r="Q54" s="18"/>
      <c r="R54" s="18"/>
      <c r="S54" s="18"/>
      <c r="T54" s="18"/>
    </row>
    <row r="55" spans="1:20" x14ac:dyDescent="0.35">
      <c r="A55" s="18"/>
      <c r="B55" s="18"/>
      <c r="C55" s="18"/>
      <c r="D55" s="18"/>
      <c r="E55" s="18"/>
      <c r="F55" s="18"/>
      <c r="G55" s="18"/>
      <c r="H55" s="18"/>
      <c r="I55" s="18"/>
      <c r="J55" s="18"/>
      <c r="K55" s="18"/>
      <c r="L55" s="18"/>
      <c r="M55" s="18"/>
      <c r="N55" s="18"/>
      <c r="O55" s="18"/>
      <c r="P55" s="18"/>
      <c r="Q55" s="18"/>
      <c r="R55" s="18"/>
      <c r="S55" s="18"/>
      <c r="T55" s="18"/>
    </row>
    <row r="56" spans="1:20" x14ac:dyDescent="0.35">
      <c r="A56" s="18"/>
      <c r="B56" s="18"/>
      <c r="C56" s="18"/>
      <c r="D56" s="18"/>
      <c r="E56" s="18"/>
      <c r="F56" s="18"/>
      <c r="G56" s="18"/>
      <c r="H56" s="18"/>
      <c r="I56" s="18"/>
      <c r="J56" s="18"/>
      <c r="K56" s="18"/>
      <c r="L56" s="18"/>
      <c r="M56" s="18"/>
      <c r="N56" s="18"/>
      <c r="O56" s="18"/>
      <c r="P56" s="18"/>
      <c r="Q56" s="18"/>
      <c r="R56" s="18"/>
      <c r="S56" s="18"/>
      <c r="T56" s="18"/>
    </row>
    <row r="57" spans="1:20" x14ac:dyDescent="0.35">
      <c r="A57" s="18"/>
      <c r="B57" s="18"/>
      <c r="C57" s="18"/>
      <c r="D57" s="18"/>
      <c r="E57" s="18"/>
      <c r="F57" s="18"/>
      <c r="G57" s="18"/>
      <c r="H57" s="18"/>
      <c r="I57" s="18"/>
      <c r="J57" s="18"/>
      <c r="K57" s="18"/>
      <c r="L57" s="18"/>
      <c r="M57" s="18"/>
      <c r="N57" s="18"/>
      <c r="O57" s="18"/>
      <c r="P57" s="18"/>
      <c r="Q57" s="18"/>
      <c r="R57" s="18"/>
      <c r="S57" s="18"/>
      <c r="T57" s="18"/>
    </row>
    <row r="58" spans="1:20" x14ac:dyDescent="0.35">
      <c r="A58" s="18"/>
      <c r="B58" s="18"/>
      <c r="C58" s="18"/>
      <c r="D58" s="18"/>
      <c r="E58" s="18"/>
      <c r="F58" s="18"/>
      <c r="G58" s="18"/>
      <c r="H58" s="18"/>
      <c r="I58" s="18"/>
      <c r="J58" s="18"/>
      <c r="K58" s="18"/>
      <c r="L58" s="18"/>
      <c r="M58" s="18"/>
      <c r="N58" s="18"/>
      <c r="O58" s="18"/>
      <c r="P58" s="18"/>
      <c r="Q58" s="18"/>
      <c r="R58" s="18"/>
      <c r="S58" s="18"/>
      <c r="T58" s="18"/>
    </row>
    <row r="59" spans="1:20" x14ac:dyDescent="0.35">
      <c r="A59" s="18"/>
      <c r="B59" s="18"/>
      <c r="C59" s="18"/>
      <c r="D59" s="18"/>
      <c r="E59" s="18"/>
      <c r="F59" s="18"/>
      <c r="G59" s="18"/>
      <c r="H59" s="18"/>
      <c r="I59" s="18"/>
      <c r="J59" s="18"/>
      <c r="K59" s="18"/>
      <c r="L59" s="18"/>
      <c r="M59" s="18"/>
      <c r="N59" s="18"/>
      <c r="O59" s="18"/>
      <c r="P59" s="18"/>
      <c r="Q59" s="18"/>
      <c r="R59" s="18"/>
      <c r="S59" s="18"/>
      <c r="T59" s="18"/>
    </row>
    <row r="60" spans="1:20" x14ac:dyDescent="0.35">
      <c r="A60" s="18"/>
      <c r="B60" s="18"/>
      <c r="C60" s="18"/>
      <c r="D60" s="18"/>
      <c r="E60" s="18"/>
      <c r="F60" s="18"/>
      <c r="G60" s="18"/>
      <c r="H60" s="18"/>
      <c r="I60" s="18"/>
      <c r="J60" s="18"/>
      <c r="K60" s="18"/>
      <c r="L60" s="18"/>
      <c r="M60" s="18"/>
      <c r="N60" s="18"/>
      <c r="O60" s="18"/>
      <c r="P60" s="18"/>
      <c r="Q60" s="18"/>
      <c r="R60" s="18"/>
      <c r="S60" s="18"/>
      <c r="T60" s="18"/>
    </row>
    <row r="61" spans="1:20" x14ac:dyDescent="0.35">
      <c r="A61" s="18"/>
      <c r="B61" s="18"/>
      <c r="C61" s="18"/>
      <c r="D61" s="18"/>
      <c r="E61" s="18"/>
      <c r="F61" s="18"/>
      <c r="G61" s="18"/>
      <c r="H61" s="18"/>
      <c r="I61" s="18"/>
      <c r="J61" s="18"/>
      <c r="K61" s="18"/>
      <c r="L61" s="18"/>
      <c r="M61" s="18"/>
      <c r="N61" s="18"/>
      <c r="O61" s="18"/>
      <c r="P61" s="18"/>
      <c r="Q61" s="18"/>
      <c r="R61" s="18"/>
      <c r="S61" s="18"/>
      <c r="T61" s="18"/>
    </row>
    <row r="62" spans="1:20" x14ac:dyDescent="0.35">
      <c r="A62" s="18"/>
      <c r="B62" s="18"/>
      <c r="C62" s="18"/>
      <c r="D62" s="18"/>
      <c r="E62" s="18"/>
      <c r="F62" s="18"/>
      <c r="G62" s="18"/>
      <c r="H62" s="18"/>
      <c r="I62" s="18"/>
      <c r="J62" s="18"/>
      <c r="K62" s="18"/>
      <c r="L62" s="18"/>
      <c r="M62" s="18"/>
      <c r="N62" s="18"/>
      <c r="O62" s="18"/>
      <c r="P62" s="18"/>
      <c r="Q62" s="18"/>
      <c r="R62" s="18"/>
      <c r="S62" s="18"/>
      <c r="T62" s="18"/>
    </row>
    <row r="63" spans="1:20" x14ac:dyDescent="0.35">
      <c r="A63" s="18"/>
      <c r="B63" s="18"/>
      <c r="C63" s="18"/>
      <c r="D63" s="18"/>
      <c r="E63" s="18"/>
      <c r="F63" s="18"/>
      <c r="G63" s="18"/>
      <c r="H63" s="18"/>
      <c r="I63" s="18"/>
      <c r="J63" s="18"/>
      <c r="K63" s="18"/>
      <c r="L63" s="18"/>
      <c r="M63" s="18"/>
      <c r="N63" s="18"/>
      <c r="O63" s="18"/>
      <c r="P63" s="18"/>
      <c r="Q63" s="18"/>
      <c r="R63" s="18"/>
      <c r="S63" s="18"/>
      <c r="T63" s="18"/>
    </row>
    <row r="64" spans="1:20" x14ac:dyDescent="0.35">
      <c r="A64" s="18"/>
      <c r="B64" s="18"/>
      <c r="C64" s="18"/>
      <c r="D64" s="18"/>
      <c r="E64" s="18"/>
      <c r="F64" s="18"/>
      <c r="G64" s="18"/>
      <c r="H64" s="18"/>
      <c r="I64" s="18"/>
      <c r="J64" s="18"/>
      <c r="K64" s="18"/>
      <c r="L64" s="18"/>
      <c r="M64" s="18"/>
      <c r="N64" s="18"/>
      <c r="O64" s="18"/>
      <c r="P64" s="18"/>
      <c r="Q64" s="18"/>
      <c r="R64" s="18"/>
      <c r="S64" s="18"/>
      <c r="T64" s="18"/>
    </row>
    <row r="65" spans="1:20" x14ac:dyDescent="0.35">
      <c r="A65" s="18"/>
      <c r="B65" s="18"/>
      <c r="C65" s="18"/>
      <c r="D65" s="18"/>
      <c r="E65" s="18"/>
      <c r="F65" s="18"/>
      <c r="G65" s="18"/>
      <c r="H65" s="18"/>
      <c r="I65" s="18"/>
      <c r="J65" s="18"/>
      <c r="K65" s="18"/>
      <c r="L65" s="18"/>
      <c r="M65" s="18"/>
      <c r="N65" s="18"/>
      <c r="O65" s="18"/>
      <c r="P65" s="18"/>
      <c r="Q65" s="18"/>
      <c r="R65" s="18"/>
      <c r="S65" s="18"/>
      <c r="T65" s="18"/>
    </row>
    <row r="66" spans="1:20" x14ac:dyDescent="0.35">
      <c r="A66" s="18"/>
      <c r="B66" s="18"/>
      <c r="C66" s="18"/>
      <c r="D66" s="18"/>
      <c r="E66" s="18"/>
      <c r="F66" s="18"/>
      <c r="G66" s="18"/>
      <c r="H66" s="18"/>
      <c r="I66" s="18"/>
      <c r="J66" s="18"/>
      <c r="K66" s="18"/>
      <c r="L66" s="18"/>
      <c r="M66" s="18"/>
      <c r="N66" s="18"/>
      <c r="O66" s="18"/>
      <c r="P66" s="18"/>
      <c r="Q66" s="18"/>
      <c r="R66" s="18"/>
      <c r="S66" s="18"/>
      <c r="T66" s="18"/>
    </row>
    <row r="67" spans="1:20" x14ac:dyDescent="0.35">
      <c r="A67" s="18"/>
      <c r="B67" s="18"/>
      <c r="C67" s="18"/>
      <c r="D67" s="18"/>
      <c r="E67" s="18"/>
      <c r="F67" s="18"/>
      <c r="G67" s="18"/>
      <c r="H67" s="18"/>
      <c r="I67" s="18"/>
      <c r="J67" s="18"/>
      <c r="K67" s="18"/>
      <c r="L67" s="18"/>
      <c r="M67" s="18"/>
      <c r="N67" s="18"/>
      <c r="O67" s="18"/>
      <c r="P67" s="18"/>
      <c r="Q67" s="18"/>
      <c r="R67" s="18"/>
      <c r="S67" s="18"/>
      <c r="T67" s="18"/>
    </row>
    <row r="68" spans="1:20" x14ac:dyDescent="0.35">
      <c r="A68" s="18"/>
      <c r="B68" s="18"/>
      <c r="C68" s="18"/>
      <c r="D68" s="18"/>
      <c r="E68" s="18"/>
      <c r="F68" s="18"/>
      <c r="G68" s="18"/>
      <c r="H68" s="18"/>
      <c r="I68" s="18"/>
      <c r="J68" s="18"/>
      <c r="K68" s="18"/>
      <c r="L68" s="18"/>
      <c r="M68" s="18"/>
      <c r="N68" s="18"/>
      <c r="O68" s="18"/>
      <c r="P68" s="18"/>
      <c r="Q68" s="18"/>
      <c r="R68" s="18"/>
      <c r="S68" s="18"/>
      <c r="T68" s="18"/>
    </row>
    <row r="69" spans="1:20" x14ac:dyDescent="0.35">
      <c r="A69" s="18"/>
      <c r="B69" s="18"/>
      <c r="C69" s="18"/>
      <c r="D69" s="18"/>
      <c r="E69" s="18"/>
      <c r="F69" s="18"/>
      <c r="G69" s="18"/>
      <c r="H69" s="18"/>
      <c r="I69" s="18"/>
      <c r="J69" s="18"/>
      <c r="K69" s="18"/>
      <c r="L69" s="18"/>
      <c r="M69" s="18"/>
      <c r="N69" s="18"/>
      <c r="O69" s="18"/>
      <c r="P69" s="18"/>
      <c r="Q69" s="18"/>
      <c r="R69" s="18"/>
      <c r="S69" s="18"/>
      <c r="T69" s="18"/>
    </row>
    <row r="70" spans="1:20" x14ac:dyDescent="0.35">
      <c r="A70" s="18"/>
      <c r="B70" s="18"/>
      <c r="C70" s="18"/>
      <c r="D70" s="18"/>
      <c r="E70" s="18"/>
      <c r="F70" s="18"/>
      <c r="G70" s="18"/>
      <c r="H70" s="18"/>
      <c r="I70" s="18"/>
      <c r="J70" s="18"/>
      <c r="K70" s="18"/>
      <c r="L70" s="18"/>
      <c r="M70" s="18"/>
      <c r="N70" s="18"/>
      <c r="O70" s="18"/>
      <c r="P70" s="18"/>
      <c r="Q70" s="18"/>
      <c r="R70" s="18"/>
      <c r="S70" s="18"/>
      <c r="T70" s="18"/>
    </row>
    <row r="71" spans="1:20" x14ac:dyDescent="0.35">
      <c r="A71" s="18"/>
      <c r="B71" s="18"/>
      <c r="C71" s="18"/>
      <c r="D71" s="18"/>
      <c r="E71" s="18"/>
      <c r="F71" s="18"/>
      <c r="G71" s="18"/>
      <c r="H71" s="18"/>
      <c r="I71" s="18"/>
      <c r="J71" s="18"/>
      <c r="K71" s="18"/>
      <c r="L71" s="18"/>
      <c r="M71" s="18"/>
      <c r="N71" s="18"/>
      <c r="O71" s="18"/>
      <c r="P71" s="18"/>
      <c r="Q71" s="18"/>
      <c r="R71" s="18"/>
      <c r="S71" s="18"/>
      <c r="T71" s="18"/>
    </row>
    <row r="72" spans="1:20" x14ac:dyDescent="0.35">
      <c r="A72" s="18"/>
      <c r="B72" s="18"/>
      <c r="C72" s="18"/>
      <c r="D72" s="18"/>
      <c r="E72" s="18"/>
      <c r="F72" s="18"/>
      <c r="G72" s="18"/>
      <c r="H72" s="18"/>
      <c r="I72" s="18"/>
      <c r="J72" s="18"/>
      <c r="K72" s="18"/>
      <c r="L72" s="18"/>
      <c r="M72" s="18"/>
      <c r="N72" s="18"/>
      <c r="O72" s="18"/>
      <c r="P72" s="18"/>
      <c r="Q72" s="18"/>
      <c r="R72" s="18"/>
      <c r="S72" s="18"/>
      <c r="T72" s="18"/>
    </row>
    <row r="73" spans="1:20" x14ac:dyDescent="0.35">
      <c r="A73" s="18"/>
      <c r="B73" s="18"/>
      <c r="C73" s="18"/>
      <c r="D73" s="18"/>
      <c r="E73" s="18"/>
      <c r="F73" s="18"/>
      <c r="G73" s="18"/>
      <c r="H73" s="18"/>
      <c r="I73" s="18"/>
      <c r="J73" s="18"/>
      <c r="K73" s="18"/>
      <c r="L73" s="18"/>
      <c r="M73" s="18"/>
      <c r="N73" s="18"/>
      <c r="O73" s="18"/>
      <c r="P73" s="18"/>
      <c r="Q73" s="18"/>
      <c r="R73" s="18"/>
      <c r="S73" s="18"/>
      <c r="T73" s="18"/>
    </row>
    <row r="74" spans="1:20" x14ac:dyDescent="0.35">
      <c r="A74" s="18"/>
      <c r="B74" s="18"/>
      <c r="C74" s="18"/>
      <c r="D74" s="18"/>
      <c r="E74" s="18"/>
      <c r="F74" s="18"/>
      <c r="G74" s="18"/>
      <c r="H74" s="18"/>
      <c r="I74" s="18"/>
      <c r="J74" s="18"/>
      <c r="K74" s="18"/>
      <c r="L74" s="18"/>
      <c r="M74" s="18"/>
      <c r="N74" s="18"/>
      <c r="O74" s="18"/>
      <c r="P74" s="18"/>
      <c r="Q74" s="18"/>
      <c r="R74" s="18"/>
      <c r="S74" s="18"/>
      <c r="T74" s="18"/>
    </row>
    <row r="75" spans="1:20" x14ac:dyDescent="0.35">
      <c r="A75" s="18"/>
      <c r="B75" s="18"/>
      <c r="C75" s="18"/>
      <c r="D75" s="18"/>
      <c r="E75" s="18"/>
      <c r="F75" s="18"/>
      <c r="G75" s="18"/>
      <c r="H75" s="18"/>
      <c r="I75" s="18"/>
      <c r="J75" s="18"/>
      <c r="K75" s="18"/>
      <c r="L75" s="18"/>
      <c r="M75" s="18"/>
      <c r="N75" s="18"/>
      <c r="O75" s="18"/>
      <c r="P75" s="18"/>
      <c r="Q75" s="18"/>
      <c r="R75" s="18"/>
      <c r="S75" s="18"/>
      <c r="T75" s="18"/>
    </row>
  </sheetData>
  <mergeCells count="21">
    <mergeCell ref="E9:F9"/>
    <mergeCell ref="H5:I6"/>
    <mergeCell ref="H7:I7"/>
    <mergeCell ref="E5:F6"/>
    <mergeCell ref="B10:C11"/>
    <mergeCell ref="B12:C12"/>
    <mergeCell ref="A1:T1"/>
    <mergeCell ref="E4:F4"/>
    <mergeCell ref="J12:K12"/>
    <mergeCell ref="B5:C6"/>
    <mergeCell ref="A2:T2"/>
    <mergeCell ref="H9:K9"/>
    <mergeCell ref="E7:F7"/>
    <mergeCell ref="H4:I4"/>
    <mergeCell ref="H12:I12"/>
    <mergeCell ref="B7:C7"/>
    <mergeCell ref="H10:K11"/>
    <mergeCell ref="E12:F12"/>
    <mergeCell ref="B9:C9"/>
    <mergeCell ref="E10:F11"/>
    <mergeCell ref="B4:C4"/>
  </mergeCells>
  <pageMargins left="0.7" right="0.7" top="0.75" bottom="0.75" header="0.3" footer="0.3"/>
  <pageSetup fitToHeight="0"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1F4E79"/>
  </sheetPr>
  <dimension ref="A1:K15"/>
  <sheetViews>
    <sheetView showGridLines="0" workbookViewId="0">
      <selection sqref="A1:XFD1"/>
    </sheetView>
  </sheetViews>
  <sheetFormatPr defaultRowHeight="14.5" x14ac:dyDescent="0.35"/>
  <cols>
    <col min="1" max="1" width="6" customWidth="1"/>
    <col min="2" max="2" width="22" customWidth="1"/>
    <col min="3" max="3" width="52" customWidth="1"/>
    <col min="4" max="4" width="38" customWidth="1"/>
    <col min="5" max="5" width="18" customWidth="1"/>
    <col min="6" max="6" width="12" customWidth="1"/>
    <col min="7" max="7" width="14" customWidth="1"/>
    <col min="8" max="8" width="8" customWidth="1"/>
    <col min="9" max="9" width="10" customWidth="1"/>
    <col min="10" max="10" width="18" customWidth="1"/>
    <col min="11" max="11" width="26" customWidth="1"/>
  </cols>
  <sheetData>
    <row r="1" spans="1:11" s="20" customFormat="1" ht="18.5" x14ac:dyDescent="0.45">
      <c r="A1" s="21" t="s">
        <v>41</v>
      </c>
      <c r="B1" s="22"/>
      <c r="C1" s="22"/>
      <c r="D1" s="22"/>
      <c r="E1" s="22"/>
      <c r="F1" s="22"/>
      <c r="G1" s="22"/>
      <c r="H1" s="22"/>
      <c r="I1" s="22"/>
      <c r="J1" s="22"/>
      <c r="K1" s="22"/>
    </row>
    <row r="2" spans="1:11" x14ac:dyDescent="0.35">
      <c r="A2" s="32" t="s">
        <v>42</v>
      </c>
      <c r="B2" s="30"/>
      <c r="C2" s="30"/>
      <c r="D2" s="30"/>
      <c r="E2" s="30"/>
      <c r="F2" s="30"/>
      <c r="G2" s="30"/>
      <c r="H2" s="30"/>
      <c r="I2" s="30"/>
      <c r="J2" s="30"/>
      <c r="K2" s="30"/>
    </row>
    <row r="4" spans="1:11" ht="30" customHeight="1" x14ac:dyDescent="0.35">
      <c r="A4" s="1" t="s">
        <v>43</v>
      </c>
      <c r="B4" s="1" t="s">
        <v>44</v>
      </c>
      <c r="C4" s="1" t="s">
        <v>45</v>
      </c>
      <c r="D4" s="1" t="s">
        <v>46</v>
      </c>
      <c r="E4" s="1" t="s">
        <v>47</v>
      </c>
      <c r="F4" s="1" t="s">
        <v>48</v>
      </c>
      <c r="G4" s="1" t="s">
        <v>49</v>
      </c>
      <c r="H4" s="1" t="s">
        <v>50</v>
      </c>
      <c r="I4" s="1" t="s">
        <v>51</v>
      </c>
      <c r="J4" s="1" t="s">
        <v>52</v>
      </c>
      <c r="K4" s="1" t="s">
        <v>53</v>
      </c>
    </row>
    <row r="5" spans="1:11" ht="58" x14ac:dyDescent="0.35">
      <c r="A5" s="2" t="s">
        <v>54</v>
      </c>
      <c r="B5" s="2" t="s">
        <v>55</v>
      </c>
      <c r="C5" s="3" t="s">
        <v>56</v>
      </c>
      <c r="D5" s="3" t="s">
        <v>57</v>
      </c>
      <c r="E5" s="4" t="s">
        <v>58</v>
      </c>
      <c r="F5" s="15">
        <v>46068</v>
      </c>
      <c r="G5" s="4" t="s">
        <v>6</v>
      </c>
      <c r="H5" s="2" t="str">
        <f t="shared" ref="H5:H15" ca="1" si="0">IF($G5="Complete","Green",IF($G5="Blocked","Red",IF(AND($F5&lt;&gt;"",$F5&lt;TODAY()),"Red","Amber")))</f>
        <v>Green</v>
      </c>
      <c r="I5" s="2">
        <f t="shared" ref="I5:I15" si="1">IF($G5="Complete",2,IF($G5="In progress",1,0))</f>
        <v>2</v>
      </c>
      <c r="J5" s="5" t="s">
        <v>59</v>
      </c>
      <c r="K5" s="5" t="s">
        <v>60</v>
      </c>
    </row>
    <row r="6" spans="1:11" ht="58" x14ac:dyDescent="0.35">
      <c r="A6" s="2" t="s">
        <v>61</v>
      </c>
      <c r="B6" s="2" t="s">
        <v>62</v>
      </c>
      <c r="C6" s="3" t="s">
        <v>63</v>
      </c>
      <c r="D6" s="3" t="s">
        <v>64</v>
      </c>
      <c r="E6" s="4" t="s">
        <v>65</v>
      </c>
      <c r="F6" s="15">
        <v>46053</v>
      </c>
      <c r="G6" s="4" t="s">
        <v>6</v>
      </c>
      <c r="H6" s="2" t="str">
        <f t="shared" ca="1" si="0"/>
        <v>Green</v>
      </c>
      <c r="I6" s="2">
        <f t="shared" si="1"/>
        <v>2</v>
      </c>
      <c r="J6" s="5" t="s">
        <v>66</v>
      </c>
      <c r="K6" s="5" t="s">
        <v>67</v>
      </c>
    </row>
    <row r="7" spans="1:11" ht="58" x14ac:dyDescent="0.35">
      <c r="A7" s="2" t="s">
        <v>68</v>
      </c>
      <c r="B7" s="2" t="s">
        <v>69</v>
      </c>
      <c r="C7" s="3" t="s">
        <v>70</v>
      </c>
      <c r="D7" s="3" t="s">
        <v>71</v>
      </c>
      <c r="E7" s="4" t="s">
        <v>72</v>
      </c>
      <c r="F7" s="15">
        <v>46142</v>
      </c>
      <c r="G7" s="4" t="s">
        <v>7</v>
      </c>
      <c r="H7" s="2" t="str">
        <f t="shared" ca="1" si="0"/>
        <v>Amber</v>
      </c>
      <c r="I7" s="2">
        <f t="shared" si="1"/>
        <v>1</v>
      </c>
      <c r="J7" s="5" t="s">
        <v>73</v>
      </c>
      <c r="K7" s="5" t="s">
        <v>74</v>
      </c>
    </row>
    <row r="8" spans="1:11" ht="58" x14ac:dyDescent="0.35">
      <c r="A8" s="2" t="s">
        <v>75</v>
      </c>
      <c r="B8" s="2" t="s">
        <v>76</v>
      </c>
      <c r="C8" s="3" t="s">
        <v>77</v>
      </c>
      <c r="D8" s="3" t="s">
        <v>78</v>
      </c>
      <c r="E8" s="4" t="s">
        <v>79</v>
      </c>
      <c r="F8" s="15">
        <v>46157</v>
      </c>
      <c r="G8" s="4" t="s">
        <v>7</v>
      </c>
      <c r="H8" s="2" t="str">
        <f t="shared" ca="1" si="0"/>
        <v>Amber</v>
      </c>
      <c r="I8" s="2">
        <f t="shared" si="1"/>
        <v>1</v>
      </c>
      <c r="J8" s="5" t="s">
        <v>80</v>
      </c>
      <c r="K8" s="5" t="s">
        <v>81</v>
      </c>
    </row>
    <row r="9" spans="1:11" ht="72.5" x14ac:dyDescent="0.35">
      <c r="A9" s="2" t="s">
        <v>82</v>
      </c>
      <c r="B9" s="2" t="s">
        <v>83</v>
      </c>
      <c r="C9" s="3" t="s">
        <v>84</v>
      </c>
      <c r="D9" s="3" t="s">
        <v>85</v>
      </c>
      <c r="E9" s="4" t="s">
        <v>86</v>
      </c>
      <c r="F9" s="15">
        <v>46203</v>
      </c>
      <c r="G9" s="4" t="s">
        <v>7</v>
      </c>
      <c r="H9" s="2" t="str">
        <f t="shared" ca="1" si="0"/>
        <v>Amber</v>
      </c>
      <c r="I9" s="2">
        <f t="shared" si="1"/>
        <v>1</v>
      </c>
      <c r="J9" s="5" t="s">
        <v>87</v>
      </c>
      <c r="K9" s="5" t="s">
        <v>88</v>
      </c>
    </row>
    <row r="10" spans="1:11" ht="43.5" x14ac:dyDescent="0.35">
      <c r="A10" s="2" t="s">
        <v>89</v>
      </c>
      <c r="B10" s="2" t="s">
        <v>90</v>
      </c>
      <c r="C10" s="3" t="s">
        <v>91</v>
      </c>
      <c r="D10" s="3" t="s">
        <v>92</v>
      </c>
      <c r="E10" s="4" t="s">
        <v>93</v>
      </c>
      <c r="F10" s="15">
        <v>46073</v>
      </c>
      <c r="G10" s="4" t="s">
        <v>11</v>
      </c>
      <c r="H10" s="2" t="str">
        <f t="shared" ca="1" si="0"/>
        <v>Red</v>
      </c>
      <c r="I10" s="2">
        <f t="shared" si="1"/>
        <v>0</v>
      </c>
      <c r="J10" s="5"/>
      <c r="K10" s="5" t="s">
        <v>94</v>
      </c>
    </row>
    <row r="11" spans="1:11" ht="43.5" x14ac:dyDescent="0.35">
      <c r="A11" s="2" t="s">
        <v>95</v>
      </c>
      <c r="B11" s="2" t="s">
        <v>96</v>
      </c>
      <c r="C11" s="3" t="s">
        <v>97</v>
      </c>
      <c r="D11" s="3" t="s">
        <v>98</v>
      </c>
      <c r="E11" s="4" t="s">
        <v>99</v>
      </c>
      <c r="F11" s="15">
        <v>46112</v>
      </c>
      <c r="G11" s="4" t="s">
        <v>7</v>
      </c>
      <c r="H11" s="2" t="str">
        <f t="shared" ca="1" si="0"/>
        <v>Amber</v>
      </c>
      <c r="I11" s="2">
        <f t="shared" si="1"/>
        <v>1</v>
      </c>
      <c r="J11" s="5" t="s">
        <v>100</v>
      </c>
      <c r="K11" s="5" t="s">
        <v>101</v>
      </c>
    </row>
    <row r="12" spans="1:11" ht="43.5" x14ac:dyDescent="0.35">
      <c r="A12" s="2" t="s">
        <v>102</v>
      </c>
      <c r="B12" s="2" t="s">
        <v>103</v>
      </c>
      <c r="C12" s="3" t="s">
        <v>104</v>
      </c>
      <c r="D12" s="3" t="s">
        <v>105</v>
      </c>
      <c r="E12" s="4" t="s">
        <v>58</v>
      </c>
      <c r="F12" s="15">
        <v>46387</v>
      </c>
      <c r="G12" s="4" t="s">
        <v>11</v>
      </c>
      <c r="H12" s="2" t="str">
        <f t="shared" ca="1" si="0"/>
        <v>Amber</v>
      </c>
      <c r="I12" s="2">
        <f t="shared" si="1"/>
        <v>0</v>
      </c>
      <c r="J12" s="5"/>
      <c r="K12" s="5" t="s">
        <v>106</v>
      </c>
    </row>
    <row r="13" spans="1:11" ht="58" x14ac:dyDescent="0.35">
      <c r="A13" s="2" t="s">
        <v>107</v>
      </c>
      <c r="B13" s="2" t="s">
        <v>108</v>
      </c>
      <c r="C13" s="3" t="s">
        <v>109</v>
      </c>
      <c r="D13" s="3" t="s">
        <v>110</v>
      </c>
      <c r="E13" s="4" t="s">
        <v>111</v>
      </c>
      <c r="F13" s="15">
        <v>46188</v>
      </c>
      <c r="G13" s="4" t="s">
        <v>112</v>
      </c>
      <c r="H13" s="2" t="str">
        <f t="shared" ca="1" si="0"/>
        <v>Red</v>
      </c>
      <c r="I13" s="2">
        <f t="shared" si="1"/>
        <v>0</v>
      </c>
      <c r="J13" s="5" t="s">
        <v>113</v>
      </c>
      <c r="K13" s="5" t="s">
        <v>114</v>
      </c>
    </row>
    <row r="14" spans="1:11" ht="58" x14ac:dyDescent="0.35">
      <c r="A14" s="2" t="s">
        <v>115</v>
      </c>
      <c r="B14" s="2" t="s">
        <v>116</v>
      </c>
      <c r="C14" s="3" t="s">
        <v>117</v>
      </c>
      <c r="D14" s="3" t="s">
        <v>118</v>
      </c>
      <c r="E14" s="4" t="s">
        <v>119</v>
      </c>
      <c r="F14" s="15">
        <v>46127</v>
      </c>
      <c r="G14" s="4" t="s">
        <v>7</v>
      </c>
      <c r="H14" s="2" t="str">
        <f t="shared" ca="1" si="0"/>
        <v>Amber</v>
      </c>
      <c r="I14" s="2">
        <f t="shared" si="1"/>
        <v>1</v>
      </c>
      <c r="J14" s="5" t="s">
        <v>120</v>
      </c>
      <c r="K14" s="5" t="s">
        <v>121</v>
      </c>
    </row>
    <row r="15" spans="1:11" ht="58" x14ac:dyDescent="0.35">
      <c r="A15" s="2" t="s">
        <v>122</v>
      </c>
      <c r="B15" s="2" t="s">
        <v>123</v>
      </c>
      <c r="C15" s="3" t="s">
        <v>124</v>
      </c>
      <c r="D15" s="3" t="s">
        <v>125</v>
      </c>
      <c r="E15" s="4" t="s">
        <v>126</v>
      </c>
      <c r="F15" s="15">
        <v>46081</v>
      </c>
      <c r="G15" s="4" t="s">
        <v>6</v>
      </c>
      <c r="H15" s="2" t="str">
        <f t="shared" ca="1" si="0"/>
        <v>Green</v>
      </c>
      <c r="I15" s="2">
        <f t="shared" si="1"/>
        <v>2</v>
      </c>
      <c r="J15" s="5" t="s">
        <v>127</v>
      </c>
      <c r="K15" s="5" t="s">
        <v>128</v>
      </c>
    </row>
  </sheetData>
  <mergeCells count="2">
    <mergeCell ref="A2:K2"/>
    <mergeCell ref="A1:K1"/>
  </mergeCells>
  <conditionalFormatting sqref="H5:H15">
    <cfRule type="expression" dxfId="5" priority="1">
      <formula>H5="Green"</formula>
    </cfRule>
    <cfRule type="expression" dxfId="4" priority="2">
      <formula>H5="Amber"</formula>
    </cfRule>
    <cfRule type="expression" dxfId="3" priority="3">
      <formula>H5="Red"</formula>
    </cfRule>
  </conditionalFormatting>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1F4E79"/>
  </sheetPr>
  <dimension ref="A1:J7"/>
  <sheetViews>
    <sheetView showGridLines="0" workbookViewId="0">
      <selection sqref="A1:XFD1"/>
    </sheetView>
  </sheetViews>
  <sheetFormatPr defaultRowHeight="14.5" x14ac:dyDescent="0.35"/>
  <cols>
    <col min="1" max="1" width="24" customWidth="1"/>
    <col min="2" max="2" width="30" customWidth="1"/>
    <col min="3" max="3" width="16" customWidth="1"/>
    <col min="4" max="4" width="24" customWidth="1"/>
    <col min="5" max="5" width="16" customWidth="1"/>
    <col min="6" max="6" width="22" customWidth="1"/>
    <col min="7" max="7" width="26" customWidth="1"/>
    <col min="8" max="9" width="18" customWidth="1"/>
    <col min="10" max="10" width="22" customWidth="1"/>
  </cols>
  <sheetData>
    <row r="1" spans="1:10" s="20" customFormat="1" ht="18.5" x14ac:dyDescent="0.45">
      <c r="A1" s="21" t="s">
        <v>129</v>
      </c>
      <c r="B1" s="22"/>
      <c r="C1" s="22"/>
      <c r="D1" s="22"/>
      <c r="E1" s="22"/>
      <c r="F1" s="22"/>
      <c r="G1" s="22"/>
      <c r="H1" s="22"/>
      <c r="I1" s="22"/>
      <c r="J1" s="22"/>
    </row>
    <row r="2" spans="1:10" x14ac:dyDescent="0.35">
      <c r="A2" s="32" t="s">
        <v>130</v>
      </c>
      <c r="B2" s="30"/>
      <c r="C2" s="30"/>
      <c r="D2" s="30"/>
      <c r="E2" s="30"/>
      <c r="F2" s="30"/>
      <c r="G2" s="30"/>
      <c r="H2" s="30"/>
      <c r="I2" s="30"/>
      <c r="J2" s="30"/>
    </row>
    <row r="4" spans="1:10" ht="30" customHeight="1" x14ac:dyDescent="0.35">
      <c r="A4" s="1" t="s">
        <v>131</v>
      </c>
      <c r="B4" s="1" t="s">
        <v>132</v>
      </c>
      <c r="C4" s="1" t="s">
        <v>133</v>
      </c>
      <c r="D4" s="1" t="s">
        <v>134</v>
      </c>
      <c r="E4" s="1" t="s">
        <v>135</v>
      </c>
      <c r="F4" s="1" t="s">
        <v>136</v>
      </c>
      <c r="G4" s="1" t="s">
        <v>137</v>
      </c>
      <c r="H4" s="1" t="s">
        <v>138</v>
      </c>
      <c r="I4" s="1" t="s">
        <v>139</v>
      </c>
      <c r="J4" s="1" t="s">
        <v>53</v>
      </c>
    </row>
    <row r="5" spans="1:10" ht="58" x14ac:dyDescent="0.35">
      <c r="A5" s="5" t="s">
        <v>140</v>
      </c>
      <c r="B5" s="5" t="s">
        <v>141</v>
      </c>
      <c r="C5" s="5" t="s">
        <v>142</v>
      </c>
      <c r="D5" s="5" t="s">
        <v>143</v>
      </c>
      <c r="E5" s="5" t="s">
        <v>144</v>
      </c>
      <c r="F5" s="5" t="s">
        <v>145</v>
      </c>
      <c r="G5" s="5" t="s">
        <v>146</v>
      </c>
      <c r="H5" s="5" t="s">
        <v>147</v>
      </c>
      <c r="I5" s="5" t="s">
        <v>148</v>
      </c>
      <c r="J5" s="5"/>
    </row>
    <row r="6" spans="1:10" ht="58" x14ac:dyDescent="0.35">
      <c r="A6" s="5" t="s">
        <v>149</v>
      </c>
      <c r="B6" s="5" t="s">
        <v>150</v>
      </c>
      <c r="C6" s="5" t="s">
        <v>151</v>
      </c>
      <c r="D6" s="5" t="s">
        <v>152</v>
      </c>
      <c r="E6" s="5" t="s">
        <v>153</v>
      </c>
      <c r="F6" s="5" t="s">
        <v>154</v>
      </c>
      <c r="G6" s="5" t="s">
        <v>155</v>
      </c>
      <c r="H6" s="5" t="s">
        <v>156</v>
      </c>
      <c r="I6" s="5" t="s">
        <v>157</v>
      </c>
      <c r="J6" s="5"/>
    </row>
    <row r="7" spans="1:10" ht="43.5" x14ac:dyDescent="0.35">
      <c r="A7" s="5" t="s">
        <v>158</v>
      </c>
      <c r="B7" s="5" t="s">
        <v>159</v>
      </c>
      <c r="C7" s="5" t="s">
        <v>160</v>
      </c>
      <c r="D7" s="5" t="s">
        <v>161</v>
      </c>
      <c r="E7" s="5" t="s">
        <v>153</v>
      </c>
      <c r="F7" s="5" t="s">
        <v>162</v>
      </c>
      <c r="G7" s="5" t="s">
        <v>163</v>
      </c>
      <c r="H7" s="5" t="s">
        <v>164</v>
      </c>
      <c r="I7" s="5" t="s">
        <v>165</v>
      </c>
      <c r="J7" s="5"/>
    </row>
  </sheetData>
  <mergeCells count="2">
    <mergeCell ref="A1:J1"/>
    <mergeCell ref="A2:J2"/>
  </mergeCells>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1F4E79"/>
  </sheetPr>
  <dimension ref="A1:K27"/>
  <sheetViews>
    <sheetView showGridLines="0" workbookViewId="0">
      <selection sqref="A1:XFD1"/>
    </sheetView>
  </sheetViews>
  <sheetFormatPr defaultRowHeight="14.5" x14ac:dyDescent="0.35"/>
  <cols>
    <col min="1" max="1" width="16" customWidth="1"/>
    <col min="2" max="2" width="22" customWidth="1"/>
    <col min="3" max="4" width="18" customWidth="1"/>
    <col min="5" max="6" width="16" customWidth="1"/>
    <col min="7" max="7" width="20" customWidth="1"/>
    <col min="8" max="8" width="16" customWidth="1"/>
    <col min="9" max="11" width="3" customWidth="1"/>
  </cols>
  <sheetData>
    <row r="1" spans="1:11" s="20" customFormat="1" ht="18.5" x14ac:dyDescent="0.45">
      <c r="A1" s="21" t="s">
        <v>166</v>
      </c>
      <c r="B1" s="22"/>
      <c r="C1" s="22"/>
      <c r="D1" s="22"/>
      <c r="E1" s="22"/>
      <c r="F1" s="22"/>
      <c r="G1" s="22"/>
      <c r="H1" s="22"/>
      <c r="I1" s="22"/>
      <c r="J1" s="22"/>
      <c r="K1" s="22"/>
    </row>
    <row r="2" spans="1:11" x14ac:dyDescent="0.35">
      <c r="A2" s="32" t="s">
        <v>167</v>
      </c>
      <c r="B2" s="30"/>
      <c r="C2" s="30"/>
      <c r="D2" s="30"/>
      <c r="E2" s="30"/>
      <c r="F2" s="30"/>
      <c r="G2" s="30"/>
      <c r="H2" s="30"/>
      <c r="I2" s="30"/>
      <c r="J2" s="30"/>
      <c r="K2" s="30"/>
    </row>
    <row r="4" spans="1:11" ht="15.5" x14ac:dyDescent="0.35">
      <c r="A4" s="34" t="s">
        <v>168</v>
      </c>
      <c r="B4" s="30"/>
      <c r="C4" s="30"/>
      <c r="D4" s="30"/>
      <c r="E4" s="30"/>
      <c r="F4" s="30"/>
      <c r="G4" s="30"/>
      <c r="H4" s="30"/>
      <c r="I4" s="30"/>
      <c r="J4" s="30"/>
      <c r="K4" s="30"/>
    </row>
    <row r="5" spans="1:11" ht="29" x14ac:dyDescent="0.35">
      <c r="A5" s="3" t="s">
        <v>169</v>
      </c>
      <c r="B5" s="5" t="s">
        <v>170</v>
      </c>
      <c r="C5" s="30"/>
      <c r="D5" s="30"/>
      <c r="E5" s="30"/>
      <c r="F5" s="30"/>
      <c r="G5" s="30"/>
      <c r="H5" s="30"/>
      <c r="I5" s="30"/>
      <c r="J5" s="30"/>
      <c r="K5" s="30"/>
    </row>
    <row r="6" spans="1:11" x14ac:dyDescent="0.35">
      <c r="A6" s="3" t="s">
        <v>171</v>
      </c>
      <c r="B6" s="5">
        <v>2024</v>
      </c>
      <c r="C6" s="30"/>
      <c r="D6" s="30"/>
      <c r="E6" s="30"/>
      <c r="F6" s="30"/>
      <c r="G6" s="30"/>
      <c r="H6" s="30"/>
      <c r="I6" s="30"/>
      <c r="J6" s="30"/>
      <c r="K6" s="30"/>
    </row>
    <row r="7" spans="1:11" x14ac:dyDescent="0.35">
      <c r="A7" s="3" t="s">
        <v>172</v>
      </c>
      <c r="B7" s="5" t="s">
        <v>173</v>
      </c>
      <c r="C7" s="30"/>
      <c r="D7" s="30"/>
      <c r="E7" s="30"/>
      <c r="F7" s="30"/>
      <c r="G7" s="30"/>
      <c r="H7" s="30"/>
      <c r="I7" s="30"/>
      <c r="J7" s="30"/>
      <c r="K7" s="30"/>
    </row>
    <row r="8" spans="1:11" ht="43.5" x14ac:dyDescent="0.35">
      <c r="A8" s="3" t="s">
        <v>174</v>
      </c>
      <c r="B8" s="5" t="s">
        <v>175</v>
      </c>
      <c r="C8" s="30"/>
      <c r="D8" s="30"/>
      <c r="E8" s="30"/>
      <c r="F8" s="30"/>
      <c r="G8" s="30"/>
      <c r="H8" s="30"/>
      <c r="I8" s="30"/>
      <c r="J8" s="30"/>
      <c r="K8" s="30"/>
    </row>
    <row r="9" spans="1:11" ht="29" x14ac:dyDescent="0.35">
      <c r="A9" s="3" t="s">
        <v>176</v>
      </c>
      <c r="B9" s="5" t="s">
        <v>177</v>
      </c>
      <c r="C9" s="30"/>
      <c r="D9" s="30"/>
      <c r="E9" s="30"/>
      <c r="F9" s="30"/>
      <c r="G9" s="30"/>
      <c r="H9" s="30"/>
      <c r="I9" s="30"/>
      <c r="J9" s="30"/>
      <c r="K9" s="30"/>
    </row>
    <row r="11" spans="1:11" ht="15.5" x14ac:dyDescent="0.35">
      <c r="A11" s="34" t="s">
        <v>178</v>
      </c>
      <c r="B11" s="30"/>
      <c r="C11" s="30"/>
      <c r="D11" s="30"/>
      <c r="E11" s="30"/>
      <c r="F11" s="30"/>
      <c r="G11" s="30"/>
      <c r="H11" s="30"/>
      <c r="I11" s="30"/>
      <c r="J11" s="30"/>
      <c r="K11" s="30"/>
    </row>
    <row r="12" spans="1:11" ht="26.15" customHeight="1" x14ac:dyDescent="0.35">
      <c r="A12" s="1" t="s">
        <v>179</v>
      </c>
      <c r="B12" s="1" t="s">
        <v>180</v>
      </c>
      <c r="C12" s="1" t="s">
        <v>181</v>
      </c>
      <c r="D12" s="1" t="s">
        <v>182</v>
      </c>
      <c r="E12" s="1" t="s">
        <v>183</v>
      </c>
      <c r="F12" s="1" t="s">
        <v>184</v>
      </c>
      <c r="G12" s="1" t="s">
        <v>53</v>
      </c>
    </row>
    <row r="13" spans="1:11" ht="58" x14ac:dyDescent="0.35">
      <c r="A13" s="2" t="s">
        <v>185</v>
      </c>
      <c r="B13" s="3" t="s">
        <v>186</v>
      </c>
      <c r="C13" s="4">
        <v>6200</v>
      </c>
      <c r="D13" s="3" t="s">
        <v>187</v>
      </c>
      <c r="E13" s="4" t="s">
        <v>188</v>
      </c>
      <c r="F13" s="4">
        <v>4</v>
      </c>
      <c r="G13" s="5" t="s">
        <v>189</v>
      </c>
    </row>
    <row r="14" spans="1:11" ht="43.5" x14ac:dyDescent="0.35">
      <c r="A14" s="2" t="s">
        <v>190</v>
      </c>
      <c r="B14" s="3" t="s">
        <v>191</v>
      </c>
      <c r="C14" s="4">
        <v>18500</v>
      </c>
      <c r="D14" s="3" t="s">
        <v>192</v>
      </c>
      <c r="E14" s="4" t="s">
        <v>188</v>
      </c>
      <c r="F14" s="4">
        <v>4</v>
      </c>
      <c r="G14" s="5" t="s">
        <v>193</v>
      </c>
    </row>
    <row r="15" spans="1:11" ht="58" x14ac:dyDescent="0.35">
      <c r="A15" s="2" t="s">
        <v>194</v>
      </c>
      <c r="B15" s="3" t="s">
        <v>195</v>
      </c>
      <c r="C15" s="4">
        <v>3200</v>
      </c>
      <c r="D15" s="3" t="s">
        <v>192</v>
      </c>
      <c r="E15" s="4" t="s">
        <v>188</v>
      </c>
      <c r="F15" s="4">
        <v>3</v>
      </c>
      <c r="G15" s="5" t="s">
        <v>196</v>
      </c>
    </row>
    <row r="16" spans="1:11" ht="58" x14ac:dyDescent="0.35">
      <c r="A16" s="2" t="s">
        <v>194</v>
      </c>
      <c r="B16" s="3" t="s">
        <v>197</v>
      </c>
      <c r="C16" s="4">
        <v>1800</v>
      </c>
      <c r="D16" s="3" t="s">
        <v>192</v>
      </c>
      <c r="E16" s="4" t="s">
        <v>188</v>
      </c>
      <c r="F16" s="4">
        <v>2</v>
      </c>
      <c r="G16" s="5" t="s">
        <v>198</v>
      </c>
    </row>
    <row r="19" spans="1:11" ht="15.5" x14ac:dyDescent="0.35">
      <c r="A19" s="34" t="s">
        <v>199</v>
      </c>
      <c r="B19" s="30"/>
      <c r="C19" s="30"/>
      <c r="D19" s="30"/>
      <c r="E19" s="30"/>
      <c r="F19" s="30"/>
      <c r="G19" s="30"/>
      <c r="H19" s="30"/>
      <c r="I19" s="30"/>
      <c r="J19" s="30"/>
      <c r="K19" s="30"/>
    </row>
    <row r="20" spans="1:11" ht="29" x14ac:dyDescent="0.35">
      <c r="A20" s="1" t="s">
        <v>200</v>
      </c>
      <c r="B20" s="1" t="s">
        <v>201</v>
      </c>
      <c r="C20" s="1" t="s">
        <v>202</v>
      </c>
      <c r="D20" s="1" t="s">
        <v>203</v>
      </c>
      <c r="E20" s="1" t="s">
        <v>204</v>
      </c>
      <c r="F20" s="1" t="s">
        <v>205</v>
      </c>
      <c r="G20" s="1" t="s">
        <v>206</v>
      </c>
      <c r="H20" s="1" t="s">
        <v>183</v>
      </c>
    </row>
    <row r="21" spans="1:11" ht="58" x14ac:dyDescent="0.35">
      <c r="A21" s="3" t="s">
        <v>207</v>
      </c>
      <c r="B21" s="4">
        <v>21000</v>
      </c>
      <c r="C21" s="4">
        <v>3500000</v>
      </c>
      <c r="D21" s="2" t="s">
        <v>208</v>
      </c>
      <c r="E21" s="6">
        <f>IFERROR($C21/$B21,"")</f>
        <v>166.66666666666666</v>
      </c>
      <c r="F21" s="7" t="s">
        <v>209</v>
      </c>
      <c r="G21" s="5" t="s">
        <v>210</v>
      </c>
      <c r="H21" s="8" t="s">
        <v>211</v>
      </c>
    </row>
    <row r="22" spans="1:11" ht="58" x14ac:dyDescent="0.35">
      <c r="A22" s="3" t="s">
        <v>212</v>
      </c>
      <c r="B22" s="4">
        <v>12500</v>
      </c>
      <c r="C22" s="4">
        <v>2000000</v>
      </c>
      <c r="D22" s="2" t="s">
        <v>208</v>
      </c>
      <c r="E22" s="6">
        <f>IFERROR($C22/$B22,"")</f>
        <v>160</v>
      </c>
      <c r="F22" s="7" t="s">
        <v>209</v>
      </c>
      <c r="G22" s="5" t="s">
        <v>213</v>
      </c>
      <c r="H22" s="8" t="s">
        <v>211</v>
      </c>
    </row>
    <row r="23" spans="1:11" ht="43.5" x14ac:dyDescent="0.35">
      <c r="A23" s="3" t="s">
        <v>214</v>
      </c>
      <c r="B23" s="4">
        <v>18000</v>
      </c>
      <c r="C23" s="4">
        <v>800000</v>
      </c>
      <c r="D23" s="2" t="s">
        <v>208</v>
      </c>
      <c r="E23" s="6">
        <f>IFERROR($C23/$B23,"")</f>
        <v>44.444444444444443</v>
      </c>
      <c r="F23" s="7" t="s">
        <v>209</v>
      </c>
      <c r="G23" s="5" t="s">
        <v>215</v>
      </c>
      <c r="H23" s="8" t="s">
        <v>211</v>
      </c>
    </row>
    <row r="24" spans="1:11" ht="58" x14ac:dyDescent="0.35">
      <c r="A24" s="3" t="s">
        <v>216</v>
      </c>
      <c r="B24" s="4">
        <v>7500</v>
      </c>
      <c r="C24" s="4">
        <v>650000</v>
      </c>
      <c r="D24" s="2" t="s">
        <v>208</v>
      </c>
      <c r="E24" s="6">
        <f>IFERROR($C24/$B24,"")</f>
        <v>86.666666666666671</v>
      </c>
      <c r="F24" s="7" t="s">
        <v>209</v>
      </c>
      <c r="G24" s="5" t="s">
        <v>217</v>
      </c>
      <c r="H24" s="8" t="s">
        <v>211</v>
      </c>
    </row>
    <row r="25" spans="1:11" ht="58" x14ac:dyDescent="0.35">
      <c r="A25" s="3" t="s">
        <v>218</v>
      </c>
      <c r="B25" s="4">
        <v>9000</v>
      </c>
      <c r="C25" s="4">
        <v>950000</v>
      </c>
      <c r="D25" s="2" t="s">
        <v>208</v>
      </c>
      <c r="E25" s="6">
        <f>IFERROR($C25/$B25,"")</f>
        <v>105.55555555555556</v>
      </c>
      <c r="F25" s="7" t="s">
        <v>209</v>
      </c>
      <c r="G25" s="5" t="s">
        <v>219</v>
      </c>
      <c r="H25" s="8" t="s">
        <v>211</v>
      </c>
    </row>
    <row r="27" spans="1:11" x14ac:dyDescent="0.35">
      <c r="A27" s="9" t="s">
        <v>220</v>
      </c>
      <c r="B27" s="10">
        <f>SUM(B21:B25)</f>
        <v>68000</v>
      </c>
      <c r="C27" s="11">
        <f>SUM(C21:C25)</f>
        <v>7900000</v>
      </c>
    </row>
  </sheetData>
  <mergeCells count="6">
    <mergeCell ref="A19:K19"/>
    <mergeCell ref="A1:K1"/>
    <mergeCell ref="C5:K9"/>
    <mergeCell ref="A4:K4"/>
    <mergeCell ref="A2:K2"/>
    <mergeCell ref="A11:K11"/>
  </mergeCells>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1F4E79"/>
  </sheetPr>
  <dimension ref="A1:K16"/>
  <sheetViews>
    <sheetView showGridLines="0" workbookViewId="0">
      <selection sqref="A1:XFD1"/>
    </sheetView>
  </sheetViews>
  <sheetFormatPr defaultRowHeight="14.5" x14ac:dyDescent="0.35"/>
  <cols>
    <col min="1" max="1" width="31.1796875" bestFit="1" customWidth="1"/>
    <col min="2" max="2" width="18" customWidth="1"/>
    <col min="3" max="3" width="22" customWidth="1"/>
    <col min="4" max="4" width="12" customWidth="1"/>
    <col min="5" max="5" width="16" customWidth="1"/>
    <col min="6" max="6" width="12" customWidth="1"/>
    <col min="7" max="7" width="16" customWidth="1"/>
    <col min="8" max="8" width="12" customWidth="1"/>
    <col min="9" max="9" width="24" customWidth="1"/>
    <col min="10" max="10" width="16" customWidth="1"/>
    <col min="11" max="11" width="22" customWidth="1"/>
  </cols>
  <sheetData>
    <row r="1" spans="1:11" s="20" customFormat="1" ht="18.5" x14ac:dyDescent="0.45">
      <c r="A1" s="21" t="s">
        <v>221</v>
      </c>
      <c r="B1" s="22"/>
      <c r="C1" s="22"/>
      <c r="D1" s="22"/>
      <c r="E1" s="22"/>
      <c r="F1" s="22"/>
      <c r="G1" s="22"/>
      <c r="H1" s="22"/>
      <c r="I1" s="22"/>
      <c r="J1" s="22"/>
      <c r="K1" s="22"/>
    </row>
    <row r="2" spans="1:11" x14ac:dyDescent="0.35">
      <c r="A2" s="32" t="s">
        <v>222</v>
      </c>
      <c r="B2" s="30"/>
      <c r="C2" s="30"/>
      <c r="D2" s="30"/>
      <c r="E2" s="30"/>
      <c r="F2" s="30"/>
      <c r="G2" s="30"/>
      <c r="H2" s="30"/>
      <c r="I2" s="30"/>
      <c r="J2" s="30"/>
      <c r="K2" s="30"/>
    </row>
    <row r="4" spans="1:11" ht="15.5" x14ac:dyDescent="0.35">
      <c r="A4" s="34" t="s">
        <v>223</v>
      </c>
      <c r="B4" s="30"/>
      <c r="C4" s="30"/>
      <c r="D4" s="30"/>
      <c r="E4" s="30"/>
      <c r="F4" s="30"/>
      <c r="G4" s="30"/>
      <c r="H4" s="30"/>
      <c r="I4" s="30"/>
      <c r="J4" s="30"/>
      <c r="K4" s="30"/>
    </row>
    <row r="5" spans="1:11" x14ac:dyDescent="0.35">
      <c r="A5" s="1" t="s">
        <v>224</v>
      </c>
      <c r="B5" s="1" t="s">
        <v>225</v>
      </c>
      <c r="C5" s="1" t="s">
        <v>226</v>
      </c>
      <c r="D5" s="1" t="s">
        <v>171</v>
      </c>
      <c r="E5" s="1" t="s">
        <v>227</v>
      </c>
      <c r="F5" s="1" t="s">
        <v>228</v>
      </c>
      <c r="G5" s="1" t="s">
        <v>229</v>
      </c>
      <c r="H5" s="1" t="s">
        <v>230</v>
      </c>
      <c r="I5" s="1" t="s">
        <v>231</v>
      </c>
      <c r="J5" s="1" t="s">
        <v>232</v>
      </c>
      <c r="K5" s="1" t="s">
        <v>53</v>
      </c>
    </row>
    <row r="6" spans="1:11" ht="58" x14ac:dyDescent="0.35">
      <c r="A6" s="2" t="s">
        <v>233</v>
      </c>
      <c r="B6" s="3" t="s">
        <v>234</v>
      </c>
      <c r="C6" s="3" t="s">
        <v>235</v>
      </c>
      <c r="D6" s="2" t="s">
        <v>236</v>
      </c>
      <c r="E6" s="4">
        <f>'3_Baseline_Inventory'!C27</f>
        <v>7900000</v>
      </c>
      <c r="F6" s="2" t="s">
        <v>237</v>
      </c>
      <c r="G6" s="4">
        <v>4500000</v>
      </c>
      <c r="H6" s="2" t="s">
        <v>238</v>
      </c>
      <c r="I6" s="5" t="s">
        <v>239</v>
      </c>
      <c r="J6" s="8" t="s">
        <v>211</v>
      </c>
      <c r="K6" s="5" t="s">
        <v>240</v>
      </c>
    </row>
    <row r="7" spans="1:11" ht="58" x14ac:dyDescent="0.35">
      <c r="A7" s="2" t="s">
        <v>241</v>
      </c>
      <c r="B7" s="3" t="s">
        <v>242</v>
      </c>
      <c r="C7" s="3" t="s">
        <v>243</v>
      </c>
      <c r="D7" s="2" t="s">
        <v>236</v>
      </c>
      <c r="E7" s="4">
        <f>SUM('3_Baseline_Inventory'!C13:C14)</f>
        <v>24700</v>
      </c>
      <c r="F7" s="2" t="s">
        <v>237</v>
      </c>
      <c r="G7" s="4">
        <v>2500</v>
      </c>
      <c r="H7" s="2" t="s">
        <v>238</v>
      </c>
      <c r="I7" s="5" t="s">
        <v>244</v>
      </c>
      <c r="J7" s="8" t="s">
        <v>188</v>
      </c>
      <c r="K7" s="5" t="s">
        <v>245</v>
      </c>
    </row>
    <row r="8" spans="1:11" ht="58" x14ac:dyDescent="0.35">
      <c r="A8" s="2" t="s">
        <v>246</v>
      </c>
      <c r="B8" s="3" t="s">
        <v>247</v>
      </c>
      <c r="C8" s="3" t="s">
        <v>248</v>
      </c>
      <c r="D8" s="2" t="s">
        <v>236</v>
      </c>
      <c r="E8" s="4">
        <v>5000</v>
      </c>
      <c r="F8" s="2" t="s">
        <v>237</v>
      </c>
      <c r="G8" s="4">
        <v>50000</v>
      </c>
      <c r="H8" s="2" t="s">
        <v>249</v>
      </c>
      <c r="I8" s="5" t="s">
        <v>250</v>
      </c>
      <c r="J8" s="8" t="s">
        <v>188</v>
      </c>
      <c r="K8" s="5" t="s">
        <v>251</v>
      </c>
    </row>
    <row r="10" spans="1:11" ht="18" customHeight="1" x14ac:dyDescent="0.35">
      <c r="A10" s="12" t="s">
        <v>252</v>
      </c>
      <c r="B10" s="13">
        <f>IFERROR(1-($G6/$E6),"")</f>
        <v>0.430379746835443</v>
      </c>
    </row>
    <row r="12" spans="1:11" ht="15.5" x14ac:dyDescent="0.35">
      <c r="A12" s="34" t="s">
        <v>253</v>
      </c>
      <c r="B12" s="30"/>
      <c r="C12" s="30"/>
      <c r="D12" s="30"/>
      <c r="E12" s="30"/>
      <c r="F12" s="30"/>
      <c r="G12" s="30"/>
      <c r="H12" s="30"/>
      <c r="I12" s="30"/>
      <c r="J12" s="30"/>
      <c r="K12" s="30"/>
    </row>
    <row r="13" spans="1:11" ht="29" x14ac:dyDescent="0.35">
      <c r="A13" s="1" t="s">
        <v>200</v>
      </c>
      <c r="B13" s="1" t="s">
        <v>254</v>
      </c>
      <c r="C13" s="1" t="s">
        <v>255</v>
      </c>
      <c r="D13" s="1" t="s">
        <v>256</v>
      </c>
      <c r="E13" s="1" t="s">
        <v>257</v>
      </c>
      <c r="F13" s="1" t="s">
        <v>258</v>
      </c>
      <c r="G13" s="1" t="s">
        <v>53</v>
      </c>
    </row>
    <row r="14" spans="1:11" ht="43.5" x14ac:dyDescent="0.35">
      <c r="A14" s="3" t="s">
        <v>212</v>
      </c>
      <c r="B14" s="5" t="s">
        <v>259</v>
      </c>
      <c r="C14" s="5" t="s">
        <v>260</v>
      </c>
      <c r="D14" s="5" t="s">
        <v>261</v>
      </c>
      <c r="E14" s="3" t="s">
        <v>262</v>
      </c>
      <c r="F14" s="14" t="s">
        <v>211</v>
      </c>
      <c r="G14" s="5"/>
    </row>
    <row r="15" spans="1:11" ht="43.5" x14ac:dyDescent="0.35">
      <c r="A15" s="3" t="s">
        <v>207</v>
      </c>
      <c r="B15" s="5" t="s">
        <v>263</v>
      </c>
      <c r="C15" s="5" t="s">
        <v>264</v>
      </c>
      <c r="D15" s="5" t="s">
        <v>261</v>
      </c>
      <c r="E15" s="3" t="s">
        <v>262</v>
      </c>
      <c r="F15" s="14" t="s">
        <v>211</v>
      </c>
      <c r="G15" s="5"/>
    </row>
    <row r="16" spans="1:11" ht="43.5" x14ac:dyDescent="0.35">
      <c r="A16" s="3" t="s">
        <v>214</v>
      </c>
      <c r="B16" s="5" t="s">
        <v>265</v>
      </c>
      <c r="C16" s="5" t="s">
        <v>266</v>
      </c>
      <c r="D16" s="5" t="s">
        <v>267</v>
      </c>
      <c r="E16" s="3" t="s">
        <v>262</v>
      </c>
      <c r="F16" s="14" t="s">
        <v>211</v>
      </c>
      <c r="G16" s="5"/>
    </row>
  </sheetData>
  <mergeCells count="4">
    <mergeCell ref="A2:K2"/>
    <mergeCell ref="A1:K1"/>
    <mergeCell ref="A12:K12"/>
    <mergeCell ref="A4:K4"/>
  </mergeCells>
  <pageMargins left="0.7" right="0.7" top="0.75" bottom="0.75" header="0.3" footer="0.3"/>
  <tableParts count="2">
    <tablePart r:id="rId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1F4E79"/>
  </sheetPr>
  <dimension ref="A1:L14"/>
  <sheetViews>
    <sheetView showGridLines="0" workbookViewId="0">
      <selection sqref="A1:XFD1"/>
    </sheetView>
  </sheetViews>
  <sheetFormatPr defaultRowHeight="14.5" x14ac:dyDescent="0.35"/>
  <cols>
    <col min="1" max="1" width="9" customWidth="1"/>
    <col min="2" max="2" width="18" customWidth="1"/>
    <col min="3" max="3" width="42" customWidth="1"/>
    <col min="4" max="4" width="14" customWidth="1"/>
    <col min="5" max="5" width="18" customWidth="1"/>
    <col min="6" max="8" width="12" customWidth="1"/>
    <col min="9" max="10" width="22" customWidth="1"/>
    <col min="11" max="11" width="24" customWidth="1"/>
    <col min="12" max="12" width="20" customWidth="1"/>
  </cols>
  <sheetData>
    <row r="1" spans="1:12" s="20" customFormat="1" ht="18.5" x14ac:dyDescent="0.45">
      <c r="A1" s="21" t="s">
        <v>268</v>
      </c>
      <c r="B1" s="22"/>
      <c r="C1" s="22"/>
      <c r="D1" s="22"/>
      <c r="E1" s="22"/>
      <c r="F1" s="22"/>
      <c r="G1" s="22"/>
      <c r="H1" s="22"/>
      <c r="I1" s="22"/>
      <c r="J1" s="22"/>
      <c r="K1" s="22"/>
      <c r="L1" s="22"/>
    </row>
    <row r="2" spans="1:12" x14ac:dyDescent="0.35">
      <c r="A2" s="32" t="s">
        <v>269</v>
      </c>
      <c r="B2" s="30"/>
      <c r="C2" s="30"/>
      <c r="D2" s="30"/>
      <c r="E2" s="30"/>
      <c r="F2" s="30"/>
      <c r="G2" s="30"/>
      <c r="H2" s="30"/>
      <c r="I2" s="30"/>
      <c r="J2" s="30"/>
      <c r="K2" s="30"/>
      <c r="L2" s="30"/>
    </row>
    <row r="4" spans="1:12" ht="15.5" x14ac:dyDescent="0.35">
      <c r="A4" s="34" t="s">
        <v>270</v>
      </c>
      <c r="B4" s="30"/>
      <c r="C4" s="30"/>
      <c r="D4" s="30"/>
      <c r="E4" s="30"/>
      <c r="F4" s="30"/>
      <c r="G4" s="30"/>
      <c r="H4" s="30"/>
      <c r="I4" s="30"/>
      <c r="J4" s="30"/>
      <c r="K4" s="30"/>
      <c r="L4" s="30"/>
    </row>
    <row r="5" spans="1:12" ht="29" x14ac:dyDescent="0.35">
      <c r="A5" s="1" t="s">
        <v>271</v>
      </c>
      <c r="B5" s="1" t="s">
        <v>272</v>
      </c>
      <c r="C5" s="1" t="s">
        <v>273</v>
      </c>
      <c r="D5" s="1" t="s">
        <v>274</v>
      </c>
      <c r="E5" s="1" t="s">
        <v>47</v>
      </c>
      <c r="F5" s="1" t="s">
        <v>275</v>
      </c>
      <c r="G5" s="1" t="s">
        <v>276</v>
      </c>
      <c r="H5" s="1" t="s">
        <v>49</v>
      </c>
      <c r="I5" s="1" t="s">
        <v>277</v>
      </c>
      <c r="J5" s="1" t="s">
        <v>278</v>
      </c>
      <c r="K5" s="1" t="s">
        <v>279</v>
      </c>
      <c r="L5" s="1" t="s">
        <v>53</v>
      </c>
    </row>
    <row r="6" spans="1:12" ht="87" x14ac:dyDescent="0.35">
      <c r="A6" s="2" t="s">
        <v>280</v>
      </c>
      <c r="B6" s="5" t="s">
        <v>281</v>
      </c>
      <c r="C6" s="5" t="s">
        <v>282</v>
      </c>
      <c r="D6" s="4" t="s">
        <v>283</v>
      </c>
      <c r="E6" s="4" t="s">
        <v>284</v>
      </c>
      <c r="F6" s="15">
        <v>46023</v>
      </c>
      <c r="G6" s="15">
        <v>46203</v>
      </c>
      <c r="H6" s="4" t="s">
        <v>6</v>
      </c>
      <c r="I6" s="5" t="s">
        <v>285</v>
      </c>
      <c r="J6" s="4">
        <v>0</v>
      </c>
      <c r="K6" s="4">
        <v>-2</v>
      </c>
      <c r="L6" s="5" t="s">
        <v>286</v>
      </c>
    </row>
    <row r="7" spans="1:12" ht="87" x14ac:dyDescent="0.35">
      <c r="A7" s="2" t="s">
        <v>287</v>
      </c>
      <c r="B7" s="5" t="s">
        <v>288</v>
      </c>
      <c r="C7" s="5" t="s">
        <v>289</v>
      </c>
      <c r="D7" s="4" t="s">
        <v>290</v>
      </c>
      <c r="E7" s="4" t="s">
        <v>86</v>
      </c>
      <c r="F7" s="15">
        <v>46054</v>
      </c>
      <c r="G7" s="15">
        <v>46387</v>
      </c>
      <c r="H7" s="4" t="s">
        <v>7</v>
      </c>
      <c r="I7" s="5" t="s">
        <v>291</v>
      </c>
      <c r="J7" s="4">
        <v>-1200000</v>
      </c>
      <c r="K7" s="4">
        <v>35</v>
      </c>
      <c r="L7" s="5" t="s">
        <v>292</v>
      </c>
    </row>
    <row r="8" spans="1:12" ht="72.5" x14ac:dyDescent="0.35">
      <c r="A8" s="2" t="s">
        <v>293</v>
      </c>
      <c r="B8" s="5" t="s">
        <v>294</v>
      </c>
      <c r="C8" s="5" t="s">
        <v>295</v>
      </c>
      <c r="D8" s="4" t="s">
        <v>296</v>
      </c>
      <c r="E8" s="4" t="s">
        <v>111</v>
      </c>
      <c r="F8" s="15">
        <v>46082</v>
      </c>
      <c r="G8" s="15">
        <v>46326</v>
      </c>
      <c r="H8" s="4" t="s">
        <v>112</v>
      </c>
      <c r="I8" s="5" t="s">
        <v>297</v>
      </c>
      <c r="J8" s="4">
        <v>0</v>
      </c>
      <c r="K8" s="4">
        <v>-5</v>
      </c>
      <c r="L8" s="5" t="s">
        <v>298</v>
      </c>
    </row>
    <row r="9" spans="1:12" ht="58" x14ac:dyDescent="0.35">
      <c r="A9" s="2" t="s">
        <v>299</v>
      </c>
      <c r="B9" s="5" t="s">
        <v>300</v>
      </c>
      <c r="C9" s="5" t="s">
        <v>301</v>
      </c>
      <c r="D9" s="4" t="s">
        <v>302</v>
      </c>
      <c r="E9" s="4" t="s">
        <v>303</v>
      </c>
      <c r="F9" s="15">
        <v>46113</v>
      </c>
      <c r="G9" s="15">
        <v>46387</v>
      </c>
      <c r="H9" s="4" t="s">
        <v>7</v>
      </c>
      <c r="I9" s="5" t="s">
        <v>304</v>
      </c>
      <c r="J9" s="4">
        <v>0</v>
      </c>
      <c r="K9" s="4">
        <v>60</v>
      </c>
      <c r="L9" s="5" t="s">
        <v>305</v>
      </c>
    </row>
    <row r="10" spans="1:12" ht="58" x14ac:dyDescent="0.35">
      <c r="A10" s="2" t="s">
        <v>306</v>
      </c>
      <c r="B10" s="5" t="s">
        <v>307</v>
      </c>
      <c r="C10" s="5" t="s">
        <v>308</v>
      </c>
      <c r="D10" s="4" t="s">
        <v>307</v>
      </c>
      <c r="E10" s="4" t="s">
        <v>309</v>
      </c>
      <c r="F10" s="15">
        <v>46113</v>
      </c>
      <c r="G10" s="15">
        <v>47118</v>
      </c>
      <c r="H10" s="4" t="s">
        <v>7</v>
      </c>
      <c r="I10" s="5" t="s">
        <v>310</v>
      </c>
      <c r="J10" s="4">
        <v>-16500</v>
      </c>
      <c r="K10" s="4">
        <v>-12</v>
      </c>
      <c r="L10" s="5" t="s">
        <v>311</v>
      </c>
    </row>
    <row r="11" spans="1:12" ht="58" x14ac:dyDescent="0.35">
      <c r="A11" s="2" t="s">
        <v>312</v>
      </c>
      <c r="B11" s="5" t="s">
        <v>307</v>
      </c>
      <c r="C11" s="5" t="s">
        <v>313</v>
      </c>
      <c r="D11" s="4" t="s">
        <v>307</v>
      </c>
      <c r="E11" s="4" t="s">
        <v>309</v>
      </c>
      <c r="F11" s="15">
        <v>46143</v>
      </c>
      <c r="G11" s="15">
        <v>46934</v>
      </c>
      <c r="H11" s="4" t="s">
        <v>11</v>
      </c>
      <c r="I11" s="5" t="s">
        <v>314</v>
      </c>
      <c r="J11" s="4">
        <v>-2000</v>
      </c>
      <c r="K11" s="4">
        <v>-18</v>
      </c>
      <c r="L11" s="5" t="s">
        <v>315</v>
      </c>
    </row>
    <row r="12" spans="1:12" ht="72.5" x14ac:dyDescent="0.35">
      <c r="A12" s="2" t="s">
        <v>316</v>
      </c>
      <c r="B12" s="5" t="s">
        <v>317</v>
      </c>
      <c r="C12" s="5" t="s">
        <v>318</v>
      </c>
      <c r="D12" s="4" t="s">
        <v>296</v>
      </c>
      <c r="E12" s="4" t="s">
        <v>319</v>
      </c>
      <c r="F12" s="15">
        <v>46096</v>
      </c>
      <c r="G12" s="15">
        <v>46752</v>
      </c>
      <c r="H12" s="4" t="s">
        <v>7</v>
      </c>
      <c r="I12" s="5" t="s">
        <v>320</v>
      </c>
      <c r="J12" s="4">
        <v>0</v>
      </c>
      <c r="K12" s="4">
        <v>-10</v>
      </c>
      <c r="L12" s="5" t="s">
        <v>321</v>
      </c>
    </row>
    <row r="13" spans="1:12" ht="58" x14ac:dyDescent="0.35">
      <c r="A13" s="2" t="s">
        <v>322</v>
      </c>
      <c r="B13" s="5" t="s">
        <v>281</v>
      </c>
      <c r="C13" s="5" t="s">
        <v>323</v>
      </c>
      <c r="D13" s="4" t="s">
        <v>283</v>
      </c>
      <c r="E13" s="4" t="s">
        <v>284</v>
      </c>
      <c r="F13" s="15">
        <v>46037</v>
      </c>
      <c r="G13" s="15">
        <v>47848</v>
      </c>
      <c r="H13" s="4" t="s">
        <v>6</v>
      </c>
      <c r="I13" s="5" t="s">
        <v>324</v>
      </c>
      <c r="J13" s="4">
        <v>-600000</v>
      </c>
      <c r="K13" s="4">
        <v>5</v>
      </c>
      <c r="L13" s="5" t="s">
        <v>325</v>
      </c>
    </row>
    <row r="14" spans="1:12" ht="58" x14ac:dyDescent="0.35">
      <c r="A14" s="2" t="s">
        <v>326</v>
      </c>
      <c r="B14" s="5" t="s">
        <v>327</v>
      </c>
      <c r="C14" s="5" t="s">
        <v>328</v>
      </c>
      <c r="D14" s="4" t="s">
        <v>62</v>
      </c>
      <c r="E14" s="4" t="s">
        <v>329</v>
      </c>
      <c r="F14" s="15">
        <v>46174</v>
      </c>
      <c r="G14" s="15">
        <v>46387</v>
      </c>
      <c r="H14" s="4" t="s">
        <v>7</v>
      </c>
      <c r="I14" s="5" t="s">
        <v>330</v>
      </c>
      <c r="J14" s="4">
        <v>0</v>
      </c>
      <c r="K14" s="4">
        <v>-1</v>
      </c>
      <c r="L14" s="5" t="s">
        <v>331</v>
      </c>
    </row>
  </sheetData>
  <mergeCells count="3">
    <mergeCell ref="A2:L2"/>
    <mergeCell ref="A1:L1"/>
    <mergeCell ref="A4:L4"/>
  </mergeCells>
  <conditionalFormatting sqref="H6:H100">
    <cfRule type="expression" dxfId="2" priority="1">
      <formula>H6="Complete"</formula>
    </cfRule>
    <cfRule type="expression" dxfId="1" priority="2">
      <formula>H6="Blocked"</formula>
    </cfRule>
    <cfRule type="expression" dxfId="0" priority="3">
      <formula>H6="In progress"</formula>
    </cfRule>
  </conditionalFormatting>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1F4E79"/>
  </sheetPr>
  <dimension ref="A1:K62"/>
  <sheetViews>
    <sheetView showGridLines="0" workbookViewId="0">
      <selection sqref="A1:XFD1"/>
    </sheetView>
  </sheetViews>
  <sheetFormatPr defaultRowHeight="14.5" x14ac:dyDescent="0.35"/>
  <cols>
    <col min="1" max="1" width="20" customWidth="1"/>
    <col min="2" max="2" width="52" customWidth="1"/>
    <col min="3" max="3" width="12" customWidth="1"/>
    <col min="4" max="5" width="26" customWidth="1"/>
    <col min="6" max="6" width="16" customWidth="1"/>
    <col min="7" max="7" width="14" customWidth="1"/>
    <col min="8" max="8" width="26" customWidth="1"/>
    <col min="9" max="9" width="18" customWidth="1"/>
    <col min="10" max="10" width="12" customWidth="1"/>
    <col min="11" max="11" width="18" customWidth="1"/>
  </cols>
  <sheetData>
    <row r="1" spans="1:11" s="20" customFormat="1" ht="18.5" x14ac:dyDescent="0.45">
      <c r="A1" s="21" t="s">
        <v>332</v>
      </c>
      <c r="B1" s="22"/>
      <c r="C1" s="22"/>
      <c r="D1" s="22"/>
      <c r="E1" s="22"/>
      <c r="F1" s="22"/>
      <c r="G1" s="22"/>
      <c r="H1" s="22"/>
      <c r="I1" s="22"/>
      <c r="J1" s="22"/>
      <c r="K1" s="22"/>
    </row>
    <row r="2" spans="1:11" x14ac:dyDescent="0.35">
      <c r="A2" s="32" t="s">
        <v>333</v>
      </c>
      <c r="B2" s="30"/>
      <c r="C2" s="30"/>
      <c r="D2" s="30"/>
      <c r="E2" s="30"/>
      <c r="F2" s="30"/>
      <c r="G2" s="30"/>
      <c r="H2" s="30"/>
      <c r="I2" s="30"/>
      <c r="J2" s="30"/>
      <c r="K2" s="30"/>
    </row>
    <row r="4" spans="1:11" ht="15.5" x14ac:dyDescent="0.35">
      <c r="A4" s="34" t="s">
        <v>334</v>
      </c>
      <c r="B4" s="30"/>
      <c r="C4" s="30"/>
      <c r="D4" s="30"/>
      <c r="E4" s="30"/>
      <c r="F4" s="30"/>
      <c r="G4" s="30"/>
      <c r="H4" s="30"/>
      <c r="I4" s="30"/>
      <c r="J4" s="30"/>
      <c r="K4" s="30"/>
    </row>
    <row r="5" spans="1:11" x14ac:dyDescent="0.35">
      <c r="A5" s="1" t="s">
        <v>335</v>
      </c>
      <c r="B5" s="1" t="s">
        <v>336</v>
      </c>
      <c r="C5" s="1" t="s">
        <v>200</v>
      </c>
      <c r="D5" s="1" t="s">
        <v>337</v>
      </c>
      <c r="E5" s="1" t="s">
        <v>338</v>
      </c>
      <c r="F5" s="1" t="s">
        <v>339</v>
      </c>
      <c r="G5" s="1" t="s">
        <v>340</v>
      </c>
      <c r="H5" s="1" t="s">
        <v>341</v>
      </c>
      <c r="I5" s="1" t="s">
        <v>342</v>
      </c>
      <c r="J5" s="1" t="s">
        <v>343</v>
      </c>
      <c r="K5" s="1" t="s">
        <v>53</v>
      </c>
    </row>
    <row r="6" spans="1:11" ht="87" x14ac:dyDescent="0.35">
      <c r="A6" s="4" t="s">
        <v>344</v>
      </c>
      <c r="B6" s="5" t="s">
        <v>345</v>
      </c>
      <c r="C6" s="4" t="s">
        <v>207</v>
      </c>
      <c r="D6" s="4">
        <v>1800</v>
      </c>
      <c r="E6" s="15">
        <v>46071</v>
      </c>
      <c r="F6" s="19" t="s">
        <v>346</v>
      </c>
      <c r="G6" s="4" t="s">
        <v>347</v>
      </c>
      <c r="H6" s="5" t="s">
        <v>348</v>
      </c>
      <c r="I6" s="5" t="s">
        <v>349</v>
      </c>
      <c r="J6" s="15">
        <v>46252</v>
      </c>
      <c r="K6" s="5" t="s">
        <v>350</v>
      </c>
    </row>
    <row r="7" spans="1:11" ht="58" x14ac:dyDescent="0.35">
      <c r="A7" s="4" t="s">
        <v>351</v>
      </c>
      <c r="B7" s="5" t="s">
        <v>352</v>
      </c>
      <c r="C7" s="4" t="s">
        <v>216</v>
      </c>
      <c r="D7" s="4">
        <v>950</v>
      </c>
      <c r="E7" s="15">
        <v>46073</v>
      </c>
      <c r="F7" s="19" t="s">
        <v>353</v>
      </c>
      <c r="G7" s="4" t="s">
        <v>354</v>
      </c>
      <c r="H7" s="5" t="s">
        <v>355</v>
      </c>
      <c r="I7" s="5" t="s">
        <v>356</v>
      </c>
      <c r="J7" s="15">
        <v>46376</v>
      </c>
      <c r="K7" s="5" t="s">
        <v>357</v>
      </c>
    </row>
    <row r="8" spans="1:11" ht="58" x14ac:dyDescent="0.35">
      <c r="A8" s="4" t="s">
        <v>358</v>
      </c>
      <c r="B8" s="5" t="s">
        <v>359</v>
      </c>
      <c r="C8" s="4" t="s">
        <v>214</v>
      </c>
      <c r="D8" s="4">
        <v>1250</v>
      </c>
      <c r="E8" s="15">
        <v>46078</v>
      </c>
      <c r="F8" s="19" t="s">
        <v>360</v>
      </c>
      <c r="G8" s="4" t="s">
        <v>361</v>
      </c>
      <c r="H8" s="5" t="s">
        <v>362</v>
      </c>
      <c r="I8" s="5" t="s">
        <v>356</v>
      </c>
      <c r="J8" s="15">
        <v>46443</v>
      </c>
      <c r="K8" s="5" t="s">
        <v>363</v>
      </c>
    </row>
    <row r="53" spans="1:11" ht="15.5" x14ac:dyDescent="0.35">
      <c r="A53" s="34" t="s">
        <v>364</v>
      </c>
      <c r="B53" s="30"/>
      <c r="C53" s="30"/>
      <c r="D53" s="30"/>
      <c r="E53" s="30"/>
      <c r="F53" s="30"/>
      <c r="G53" s="30"/>
      <c r="H53" s="30"/>
      <c r="I53" s="30"/>
      <c r="J53" s="30"/>
      <c r="K53" s="30"/>
    </row>
    <row r="54" spans="1:11" x14ac:dyDescent="0.35">
      <c r="A54" s="1" t="s">
        <v>365</v>
      </c>
      <c r="B54" s="1" t="s">
        <v>366</v>
      </c>
      <c r="C54" s="1" t="s">
        <v>51</v>
      </c>
      <c r="D54" s="1" t="s">
        <v>367</v>
      </c>
      <c r="E54" s="1" t="s">
        <v>53</v>
      </c>
    </row>
    <row r="55" spans="1:11" ht="29" x14ac:dyDescent="0.35">
      <c r="A55" s="3" t="s">
        <v>62</v>
      </c>
      <c r="B55" s="3" t="s">
        <v>368</v>
      </c>
      <c r="C55" s="4">
        <v>1</v>
      </c>
      <c r="D55" s="5" t="s">
        <v>369</v>
      </c>
      <c r="E55" s="5" t="s">
        <v>370</v>
      </c>
    </row>
    <row r="56" spans="1:11" ht="43.5" x14ac:dyDescent="0.35">
      <c r="A56" s="3" t="s">
        <v>371</v>
      </c>
      <c r="B56" s="3" t="s">
        <v>372</v>
      </c>
      <c r="C56" s="4">
        <v>1</v>
      </c>
      <c r="D56" s="5" t="s">
        <v>373</v>
      </c>
      <c r="E56" s="5" t="s">
        <v>374</v>
      </c>
    </row>
    <row r="57" spans="1:11" ht="29" x14ac:dyDescent="0.35">
      <c r="A57" s="3" t="s">
        <v>375</v>
      </c>
      <c r="B57" s="3" t="s">
        <v>376</v>
      </c>
      <c r="C57" s="4">
        <v>0</v>
      </c>
      <c r="D57" s="5" t="s">
        <v>377</v>
      </c>
      <c r="E57" s="5" t="s">
        <v>378</v>
      </c>
    </row>
    <row r="58" spans="1:11" ht="43.5" x14ac:dyDescent="0.35">
      <c r="A58" s="3" t="s">
        <v>379</v>
      </c>
      <c r="B58" s="3" t="s">
        <v>380</v>
      </c>
      <c r="C58" s="4">
        <v>1</v>
      </c>
      <c r="D58" s="5" t="s">
        <v>381</v>
      </c>
      <c r="E58" s="5" t="s">
        <v>382</v>
      </c>
    </row>
    <row r="59" spans="1:11" ht="43.5" x14ac:dyDescent="0.35">
      <c r="A59" s="3" t="s">
        <v>383</v>
      </c>
      <c r="B59" s="3" t="s">
        <v>384</v>
      </c>
      <c r="C59" s="4">
        <v>0</v>
      </c>
      <c r="D59" s="5" t="s">
        <v>385</v>
      </c>
      <c r="E59" s="5" t="s">
        <v>386</v>
      </c>
    </row>
    <row r="60" spans="1:11" ht="29" x14ac:dyDescent="0.35">
      <c r="A60" s="3" t="s">
        <v>387</v>
      </c>
      <c r="B60" s="3" t="s">
        <v>388</v>
      </c>
      <c r="C60" s="4">
        <v>1</v>
      </c>
      <c r="D60" s="5" t="s">
        <v>389</v>
      </c>
      <c r="E60" s="5" t="s">
        <v>390</v>
      </c>
    </row>
    <row r="62" spans="1:11" x14ac:dyDescent="0.35">
      <c r="A62" s="9" t="s">
        <v>391</v>
      </c>
      <c r="C62" s="16">
        <f>SUM(C55:C60)</f>
        <v>4</v>
      </c>
    </row>
  </sheetData>
  <mergeCells count="4">
    <mergeCell ref="A2:K2"/>
    <mergeCell ref="A53:K53"/>
    <mergeCell ref="A1:K1"/>
    <mergeCell ref="A4:K4"/>
  </mergeCells>
  <pageMargins left="0.7" right="0.7" top="0.75" bottom="0.75" header="0.3" footer="0.3"/>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1F4E79"/>
  </sheetPr>
  <dimension ref="A1:J8"/>
  <sheetViews>
    <sheetView showGridLines="0" workbookViewId="0">
      <selection sqref="A1:XFD1"/>
    </sheetView>
  </sheetViews>
  <sheetFormatPr defaultRowHeight="14.5" x14ac:dyDescent="0.35"/>
  <cols>
    <col min="1" max="1" width="18" customWidth="1"/>
    <col min="2" max="2" width="16" customWidth="1"/>
    <col min="3" max="3" width="18" customWidth="1"/>
    <col min="4" max="4" width="28" customWidth="1"/>
    <col min="5" max="5" width="20" customWidth="1"/>
    <col min="6" max="6" width="18" customWidth="1"/>
    <col min="7" max="7" width="14" customWidth="1"/>
    <col min="8" max="8" width="16" customWidth="1"/>
    <col min="9" max="9" width="12" customWidth="1"/>
    <col min="10" max="10" width="18" customWidth="1"/>
  </cols>
  <sheetData>
    <row r="1" spans="1:10" s="20" customFormat="1" ht="18.5" x14ac:dyDescent="0.45">
      <c r="A1" s="21" t="s">
        <v>392</v>
      </c>
      <c r="B1" s="22"/>
      <c r="C1" s="22"/>
      <c r="D1" s="22"/>
      <c r="E1" s="22"/>
      <c r="F1" s="22"/>
      <c r="G1" s="22"/>
      <c r="H1" s="22"/>
      <c r="I1" s="22"/>
      <c r="J1" s="22"/>
    </row>
    <row r="2" spans="1:10" x14ac:dyDescent="0.35">
      <c r="A2" s="32" t="s">
        <v>393</v>
      </c>
      <c r="B2" s="30"/>
      <c r="C2" s="30"/>
      <c r="D2" s="30"/>
      <c r="E2" s="30"/>
      <c r="F2" s="30"/>
      <c r="G2" s="30"/>
      <c r="H2" s="30"/>
      <c r="I2" s="30"/>
      <c r="J2" s="30"/>
    </row>
    <row r="4" spans="1:10" ht="15.5" x14ac:dyDescent="0.35">
      <c r="A4" s="34" t="s">
        <v>394</v>
      </c>
      <c r="B4" s="30"/>
      <c r="C4" s="30"/>
      <c r="D4" s="30"/>
      <c r="E4" s="30"/>
      <c r="F4" s="30"/>
      <c r="G4" s="30"/>
      <c r="H4" s="30"/>
      <c r="I4" s="30"/>
      <c r="J4" s="30"/>
    </row>
    <row r="5" spans="1:10" ht="29" x14ac:dyDescent="0.35">
      <c r="A5" s="1" t="s">
        <v>200</v>
      </c>
      <c r="B5" s="1" t="s">
        <v>395</v>
      </c>
      <c r="C5" s="1" t="s">
        <v>396</v>
      </c>
      <c r="D5" s="1" t="s">
        <v>397</v>
      </c>
      <c r="E5" s="1" t="s">
        <v>398</v>
      </c>
      <c r="F5" s="1" t="s">
        <v>399</v>
      </c>
      <c r="G5" s="1" t="s">
        <v>400</v>
      </c>
      <c r="H5" s="1" t="s">
        <v>47</v>
      </c>
      <c r="I5" s="1" t="s">
        <v>401</v>
      </c>
      <c r="J5" s="1" t="s">
        <v>53</v>
      </c>
    </row>
    <row r="6" spans="1:10" ht="72.5" x14ac:dyDescent="0.35">
      <c r="A6" s="5" t="s">
        <v>207</v>
      </c>
      <c r="B6" s="4" t="s">
        <v>402</v>
      </c>
      <c r="C6" s="5" t="s">
        <v>403</v>
      </c>
      <c r="D6" s="5" t="s">
        <v>404</v>
      </c>
      <c r="E6" s="5" t="s">
        <v>405</v>
      </c>
      <c r="F6" s="5" t="s">
        <v>406</v>
      </c>
      <c r="G6" s="4" t="s">
        <v>262</v>
      </c>
      <c r="H6" s="4" t="s">
        <v>407</v>
      </c>
      <c r="I6" s="4" t="s">
        <v>211</v>
      </c>
      <c r="J6" s="5" t="s">
        <v>408</v>
      </c>
    </row>
    <row r="7" spans="1:10" ht="87" x14ac:dyDescent="0.35">
      <c r="A7" s="5" t="s">
        <v>212</v>
      </c>
      <c r="B7" s="4" t="s">
        <v>409</v>
      </c>
      <c r="C7" s="5" t="s">
        <v>410</v>
      </c>
      <c r="D7" s="5" t="s">
        <v>411</v>
      </c>
      <c r="E7" s="5" t="s">
        <v>412</v>
      </c>
      <c r="F7" s="5" t="s">
        <v>413</v>
      </c>
      <c r="G7" s="4" t="s">
        <v>262</v>
      </c>
      <c r="H7" s="4" t="s">
        <v>414</v>
      </c>
      <c r="I7" s="4" t="s">
        <v>211</v>
      </c>
      <c r="J7" s="5" t="s">
        <v>415</v>
      </c>
    </row>
    <row r="8" spans="1:10" ht="72.5" x14ac:dyDescent="0.35">
      <c r="A8" s="5" t="s">
        <v>214</v>
      </c>
      <c r="B8" s="4" t="s">
        <v>416</v>
      </c>
      <c r="C8" s="5" t="s">
        <v>417</v>
      </c>
      <c r="D8" s="5" t="s">
        <v>418</v>
      </c>
      <c r="E8" s="5" t="s">
        <v>419</v>
      </c>
      <c r="F8" s="5" t="s">
        <v>420</v>
      </c>
      <c r="G8" s="4" t="s">
        <v>262</v>
      </c>
      <c r="H8" s="4" t="s">
        <v>421</v>
      </c>
      <c r="I8" s="4" t="s">
        <v>211</v>
      </c>
      <c r="J8" s="5" t="s">
        <v>422</v>
      </c>
    </row>
  </sheetData>
  <mergeCells count="3">
    <mergeCell ref="A1:J1"/>
    <mergeCell ref="A4:J4"/>
    <mergeCell ref="A2:J2"/>
  </mergeCells>
  <pageMargins left="0.7" right="0.7" top="0.75" bottom="0.75" header="0.3" footer="0.3"/>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1F4E79"/>
  </sheetPr>
  <dimension ref="A1:K16"/>
  <sheetViews>
    <sheetView showGridLines="0" workbookViewId="0">
      <selection sqref="A1:XFD1"/>
    </sheetView>
  </sheetViews>
  <sheetFormatPr defaultRowHeight="14.5" x14ac:dyDescent="0.35"/>
  <cols>
    <col min="1" max="1" width="19.81640625" customWidth="1"/>
    <col min="2" max="2" width="28" customWidth="1"/>
    <col min="3" max="3" width="32" customWidth="1"/>
    <col min="4" max="5" width="16" customWidth="1"/>
    <col min="6" max="6" width="22" customWidth="1"/>
    <col min="7" max="7" width="18" customWidth="1"/>
    <col min="8" max="8" width="16" customWidth="1"/>
    <col min="9" max="9" width="22" customWidth="1"/>
  </cols>
  <sheetData>
    <row r="1" spans="1:11" s="20" customFormat="1" ht="18.5" x14ac:dyDescent="0.45">
      <c r="A1" s="21" t="s">
        <v>423</v>
      </c>
      <c r="B1" s="22"/>
      <c r="C1" s="22"/>
      <c r="D1" s="22"/>
      <c r="E1" s="22"/>
      <c r="F1" s="22"/>
      <c r="G1" s="22"/>
      <c r="H1" s="22"/>
      <c r="I1" s="22"/>
      <c r="J1" s="22"/>
      <c r="K1" s="22"/>
    </row>
    <row r="2" spans="1:11" x14ac:dyDescent="0.35">
      <c r="A2" s="32" t="s">
        <v>424</v>
      </c>
      <c r="B2" s="30"/>
      <c r="C2" s="30"/>
      <c r="D2" s="30"/>
      <c r="E2" s="30"/>
      <c r="F2" s="30"/>
      <c r="G2" s="30"/>
      <c r="H2" s="30"/>
      <c r="I2" s="30"/>
      <c r="J2" s="30"/>
      <c r="K2" s="30"/>
    </row>
    <row r="4" spans="1:11" ht="15.5" x14ac:dyDescent="0.35">
      <c r="A4" s="34" t="s">
        <v>425</v>
      </c>
      <c r="B4" s="30"/>
      <c r="C4" s="30"/>
      <c r="D4" s="30"/>
      <c r="E4" s="30"/>
      <c r="F4" s="30"/>
      <c r="G4" s="30"/>
      <c r="H4" s="30"/>
      <c r="I4" s="30"/>
      <c r="J4" s="30"/>
      <c r="K4" s="30"/>
    </row>
    <row r="5" spans="1:11" x14ac:dyDescent="0.35">
      <c r="A5" s="1" t="s">
        <v>426</v>
      </c>
      <c r="B5" s="1" t="s">
        <v>236</v>
      </c>
      <c r="C5" s="1" t="s">
        <v>427</v>
      </c>
      <c r="D5" s="1" t="s">
        <v>428</v>
      </c>
      <c r="E5" s="1" t="s">
        <v>429</v>
      </c>
      <c r="F5" s="1" t="s">
        <v>430</v>
      </c>
      <c r="G5" s="1" t="s">
        <v>431</v>
      </c>
      <c r="H5" s="1" t="s">
        <v>237</v>
      </c>
      <c r="I5" s="1" t="s">
        <v>53</v>
      </c>
    </row>
    <row r="6" spans="1:11" ht="43.5" x14ac:dyDescent="0.35">
      <c r="A6" s="3" t="s">
        <v>432</v>
      </c>
      <c r="B6" s="17">
        <v>8</v>
      </c>
      <c r="C6" s="17">
        <v>10</v>
      </c>
      <c r="D6" s="17">
        <v>12</v>
      </c>
      <c r="E6" s="17">
        <v>10</v>
      </c>
      <c r="F6" s="17">
        <v>8</v>
      </c>
      <c r="G6" s="17">
        <v>6</v>
      </c>
      <c r="H6" s="17">
        <v>5</v>
      </c>
      <c r="I6" s="5" t="s">
        <v>433</v>
      </c>
    </row>
    <row r="7" spans="1:11" ht="29" x14ac:dyDescent="0.35">
      <c r="A7" s="3" t="s">
        <v>434</v>
      </c>
      <c r="B7" s="17">
        <v>2</v>
      </c>
      <c r="C7" s="17">
        <v>3</v>
      </c>
      <c r="D7" s="17">
        <v>6</v>
      </c>
      <c r="E7" s="17">
        <v>7</v>
      </c>
      <c r="F7" s="17">
        <v>7</v>
      </c>
      <c r="G7" s="17">
        <v>6</v>
      </c>
      <c r="H7" s="17">
        <v>5</v>
      </c>
      <c r="I7" s="5" t="s">
        <v>435</v>
      </c>
    </row>
    <row r="8" spans="1:11" ht="43.5" x14ac:dyDescent="0.35">
      <c r="A8" s="3" t="s">
        <v>436</v>
      </c>
      <c r="B8" s="17">
        <v>4</v>
      </c>
      <c r="C8" s="17">
        <v>6</v>
      </c>
      <c r="D8" s="17">
        <v>9</v>
      </c>
      <c r="E8" s="17">
        <v>8</v>
      </c>
      <c r="F8" s="17">
        <v>6</v>
      </c>
      <c r="G8" s="17">
        <v>5</v>
      </c>
      <c r="H8" s="17">
        <v>4</v>
      </c>
      <c r="I8" s="5" t="s">
        <v>437</v>
      </c>
    </row>
    <row r="9" spans="1:11" ht="43.5" x14ac:dyDescent="0.35">
      <c r="A9" s="3" t="s">
        <v>438</v>
      </c>
      <c r="B9" s="17">
        <v>1</v>
      </c>
      <c r="C9" s="17">
        <v>2</v>
      </c>
      <c r="D9" s="17">
        <v>3</v>
      </c>
      <c r="E9" s="17">
        <v>3</v>
      </c>
      <c r="F9" s="17">
        <v>2</v>
      </c>
      <c r="G9" s="17">
        <v>2</v>
      </c>
      <c r="H9" s="17">
        <v>2</v>
      </c>
      <c r="I9" s="5" t="s">
        <v>439</v>
      </c>
    </row>
    <row r="10" spans="1:11" ht="43.5" x14ac:dyDescent="0.35">
      <c r="A10" s="3" t="s">
        <v>440</v>
      </c>
      <c r="B10" s="17">
        <v>0.5</v>
      </c>
      <c r="C10" s="17">
        <v>0.8</v>
      </c>
      <c r="D10" s="17">
        <v>1.2</v>
      </c>
      <c r="E10" s="17">
        <v>1.5</v>
      </c>
      <c r="F10" s="17">
        <v>1.5</v>
      </c>
      <c r="G10" s="17">
        <v>1.5</v>
      </c>
      <c r="H10" s="17">
        <v>1.5</v>
      </c>
      <c r="I10" s="5" t="s">
        <v>441</v>
      </c>
    </row>
    <row r="13" spans="1:11" ht="15.5" x14ac:dyDescent="0.35">
      <c r="A13" s="34" t="s">
        <v>442</v>
      </c>
      <c r="B13" s="30"/>
      <c r="C13" s="30"/>
      <c r="D13" s="30"/>
      <c r="E13" s="30"/>
      <c r="F13" s="30"/>
      <c r="G13" s="30"/>
      <c r="H13" s="30"/>
      <c r="I13" s="30"/>
      <c r="J13" s="30"/>
      <c r="K13" s="30"/>
    </row>
    <row r="14" spans="1:11" ht="29" x14ac:dyDescent="0.35">
      <c r="A14" s="1" t="s">
        <v>443</v>
      </c>
      <c r="B14" s="1" t="s">
        <v>444</v>
      </c>
      <c r="C14" s="1" t="s">
        <v>445</v>
      </c>
      <c r="D14" s="1" t="s">
        <v>446</v>
      </c>
      <c r="E14" s="1" t="s">
        <v>447</v>
      </c>
      <c r="F14" s="1" t="s">
        <v>448</v>
      </c>
      <c r="G14" s="1" t="s">
        <v>449</v>
      </c>
      <c r="H14" s="1" t="s">
        <v>258</v>
      </c>
      <c r="I14" s="1" t="s">
        <v>53</v>
      </c>
    </row>
    <row r="15" spans="1:11" ht="43.5" x14ac:dyDescent="0.35">
      <c r="A15" s="2" t="s">
        <v>450</v>
      </c>
      <c r="B15" s="3" t="s">
        <v>451</v>
      </c>
      <c r="C15" s="5" t="s">
        <v>452</v>
      </c>
      <c r="D15" s="4">
        <v>3500</v>
      </c>
      <c r="E15" s="4">
        <v>32000</v>
      </c>
      <c r="F15" s="5" t="s">
        <v>453</v>
      </c>
      <c r="G15" s="5" t="s">
        <v>454</v>
      </c>
      <c r="H15" s="8" t="s">
        <v>188</v>
      </c>
      <c r="I15" s="5" t="s">
        <v>455</v>
      </c>
    </row>
    <row r="16" spans="1:11" ht="58" x14ac:dyDescent="0.35">
      <c r="A16" s="2" t="s">
        <v>456</v>
      </c>
      <c r="B16" s="3" t="s">
        <v>457</v>
      </c>
      <c r="C16" s="5" t="s">
        <v>458</v>
      </c>
      <c r="D16" s="4">
        <v>1500</v>
      </c>
      <c r="E16" s="4">
        <v>18000</v>
      </c>
      <c r="F16" s="5" t="s">
        <v>459</v>
      </c>
      <c r="G16" s="5" t="s">
        <v>460</v>
      </c>
      <c r="H16" s="8" t="s">
        <v>188</v>
      </c>
      <c r="I16" s="5" t="s">
        <v>461</v>
      </c>
    </row>
  </sheetData>
  <mergeCells count="4">
    <mergeCell ref="A2:K2"/>
    <mergeCell ref="A1:K1"/>
    <mergeCell ref="A4:K4"/>
    <mergeCell ref="A13:K13"/>
  </mergeCells>
  <pageMargins left="0.7" right="0.7" top="0.75" bottom="0.75" header="0.3" footer="0.3"/>
  <tableParts count="2">
    <tablePart r:id="rId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1F4E79"/>
  </sheetPr>
  <dimension ref="A1:K64"/>
  <sheetViews>
    <sheetView showGridLines="0" workbookViewId="0">
      <selection sqref="A1:XFD1"/>
    </sheetView>
  </sheetViews>
  <sheetFormatPr defaultRowHeight="14.5" x14ac:dyDescent="0.35"/>
  <cols>
    <col min="1" max="1" width="10" customWidth="1"/>
    <col min="2" max="2" width="22" customWidth="1"/>
    <col min="3" max="3" width="16" customWidth="1"/>
    <col min="4" max="5" width="14" customWidth="1"/>
    <col min="6" max="6" width="16" customWidth="1"/>
    <col min="7" max="8" width="22" customWidth="1"/>
    <col min="9" max="9" width="16" customWidth="1"/>
    <col min="10" max="10" width="12" customWidth="1"/>
  </cols>
  <sheetData>
    <row r="1" spans="1:11" s="20" customFormat="1" ht="18.5" x14ac:dyDescent="0.45">
      <c r="A1" s="21" t="s">
        <v>462</v>
      </c>
      <c r="B1" s="22"/>
      <c r="C1" s="22"/>
      <c r="D1" s="22"/>
      <c r="E1" s="22"/>
      <c r="F1" s="22"/>
      <c r="G1" s="22"/>
      <c r="H1" s="22"/>
      <c r="I1" s="22"/>
      <c r="J1" s="22"/>
      <c r="K1" s="22"/>
    </row>
    <row r="2" spans="1:11" x14ac:dyDescent="0.35">
      <c r="A2" s="32" t="s">
        <v>463</v>
      </c>
      <c r="B2" s="30"/>
      <c r="C2" s="30"/>
      <c r="D2" s="30"/>
      <c r="E2" s="30"/>
      <c r="F2" s="30"/>
      <c r="G2" s="30"/>
      <c r="H2" s="30"/>
      <c r="I2" s="30"/>
      <c r="J2" s="30"/>
      <c r="K2" s="30"/>
    </row>
    <row r="4" spans="1:11" ht="15.5" x14ac:dyDescent="0.35">
      <c r="A4" s="34" t="s">
        <v>464</v>
      </c>
      <c r="B4" s="30"/>
      <c r="C4" s="30"/>
      <c r="D4" s="30"/>
      <c r="E4" s="30"/>
      <c r="F4" s="30"/>
      <c r="G4" s="30"/>
      <c r="H4" s="30"/>
      <c r="I4" s="30"/>
      <c r="J4" s="30"/>
      <c r="K4" s="30"/>
    </row>
    <row r="5" spans="1:11" ht="29" x14ac:dyDescent="0.35">
      <c r="A5" s="1" t="s">
        <v>465</v>
      </c>
      <c r="B5" s="1" t="s">
        <v>466</v>
      </c>
      <c r="C5" s="1" t="s">
        <v>274</v>
      </c>
      <c r="D5" s="1" t="s">
        <v>467</v>
      </c>
      <c r="E5" s="1" t="s">
        <v>468</v>
      </c>
      <c r="F5" s="1" t="s">
        <v>469</v>
      </c>
      <c r="G5" s="1" t="s">
        <v>470</v>
      </c>
      <c r="H5" s="1" t="s">
        <v>471</v>
      </c>
      <c r="I5" s="1" t="s">
        <v>258</v>
      </c>
      <c r="J5" s="1" t="s">
        <v>53</v>
      </c>
    </row>
    <row r="6" spans="1:11" ht="58" x14ac:dyDescent="0.35">
      <c r="A6" s="2" t="s">
        <v>472</v>
      </c>
      <c r="B6" s="5" t="s">
        <v>473</v>
      </c>
      <c r="C6" s="4" t="s">
        <v>474</v>
      </c>
      <c r="D6" s="4" t="s">
        <v>475</v>
      </c>
      <c r="E6" s="5" t="s">
        <v>476</v>
      </c>
      <c r="F6" s="5" t="s">
        <v>477</v>
      </c>
      <c r="G6" s="5" t="s">
        <v>478</v>
      </c>
      <c r="H6" s="5" t="s">
        <v>479</v>
      </c>
      <c r="I6" s="8" t="s">
        <v>211</v>
      </c>
      <c r="J6" s="5"/>
    </row>
    <row r="7" spans="1:11" ht="58" x14ac:dyDescent="0.35">
      <c r="A7" s="2" t="s">
        <v>480</v>
      </c>
      <c r="B7" s="5" t="s">
        <v>481</v>
      </c>
      <c r="C7" s="4" t="s">
        <v>474</v>
      </c>
      <c r="D7" s="4" t="s">
        <v>482</v>
      </c>
      <c r="E7" s="5" t="s">
        <v>483</v>
      </c>
      <c r="F7" s="5" t="s">
        <v>484</v>
      </c>
      <c r="G7" s="5" t="s">
        <v>485</v>
      </c>
      <c r="H7" s="5" t="s">
        <v>486</v>
      </c>
      <c r="I7" s="8" t="s">
        <v>211</v>
      </c>
      <c r="J7" s="5"/>
    </row>
    <row r="8" spans="1:11" ht="58" x14ac:dyDescent="0.35">
      <c r="A8" s="2" t="s">
        <v>487</v>
      </c>
      <c r="B8" s="5" t="s">
        <v>488</v>
      </c>
      <c r="C8" s="4" t="s">
        <v>489</v>
      </c>
      <c r="D8" s="4" t="s">
        <v>482</v>
      </c>
      <c r="E8" s="5" t="s">
        <v>490</v>
      </c>
      <c r="F8" s="5" t="s">
        <v>491</v>
      </c>
      <c r="G8" s="5" t="s">
        <v>492</v>
      </c>
      <c r="H8" s="5" t="s">
        <v>493</v>
      </c>
      <c r="I8" s="8" t="s">
        <v>211</v>
      </c>
      <c r="J8" s="5"/>
    </row>
    <row r="53" spans="1:11" ht="15.5" x14ac:dyDescent="0.35">
      <c r="A53" s="34" t="s">
        <v>494</v>
      </c>
      <c r="B53" s="30"/>
      <c r="C53" s="30"/>
      <c r="D53" s="30"/>
      <c r="E53" s="30"/>
      <c r="F53" s="30"/>
      <c r="G53" s="30"/>
      <c r="H53" s="30"/>
      <c r="I53" s="30"/>
      <c r="J53" s="30"/>
      <c r="K53" s="30"/>
    </row>
    <row r="54" spans="1:11" ht="29" x14ac:dyDescent="0.35">
      <c r="A54" s="1" t="s">
        <v>465</v>
      </c>
      <c r="B54" s="1" t="s">
        <v>495</v>
      </c>
      <c r="C54" s="1" t="s">
        <v>337</v>
      </c>
      <c r="D54" s="1" t="s">
        <v>496</v>
      </c>
      <c r="E54" s="1" t="s">
        <v>497</v>
      </c>
      <c r="F54" s="1" t="s">
        <v>498</v>
      </c>
      <c r="G54" s="1" t="s">
        <v>499</v>
      </c>
      <c r="H54" s="1" t="s">
        <v>500</v>
      </c>
      <c r="I54" s="1" t="s">
        <v>47</v>
      </c>
      <c r="J54" s="1" t="s">
        <v>49</v>
      </c>
    </row>
    <row r="55" spans="1:11" ht="43.5" x14ac:dyDescent="0.35">
      <c r="A55" s="4" t="s">
        <v>480</v>
      </c>
      <c r="B55" s="5" t="s">
        <v>501</v>
      </c>
      <c r="C55" s="4">
        <v>21000</v>
      </c>
      <c r="D55" s="4">
        <v>75</v>
      </c>
      <c r="E55" s="4">
        <v>3</v>
      </c>
      <c r="F55" s="4">
        <v>180</v>
      </c>
      <c r="G55" s="5" t="s">
        <v>502</v>
      </c>
      <c r="H55" s="5" t="s">
        <v>503</v>
      </c>
      <c r="I55" s="4" t="s">
        <v>160</v>
      </c>
      <c r="J55" s="4" t="s">
        <v>7</v>
      </c>
    </row>
    <row r="56" spans="1:11" ht="43.5" x14ac:dyDescent="0.35">
      <c r="A56" s="4" t="s">
        <v>480</v>
      </c>
      <c r="B56" s="5" t="s">
        <v>504</v>
      </c>
      <c r="C56" s="4">
        <v>12500</v>
      </c>
      <c r="D56" s="4">
        <v>45</v>
      </c>
      <c r="E56" s="4">
        <v>2</v>
      </c>
      <c r="F56" s="4">
        <v>95</v>
      </c>
      <c r="G56" s="5" t="s">
        <v>505</v>
      </c>
      <c r="H56" s="5" t="s">
        <v>506</v>
      </c>
      <c r="I56" s="4" t="s">
        <v>507</v>
      </c>
      <c r="J56" s="4" t="s">
        <v>7</v>
      </c>
    </row>
    <row r="57" spans="1:11" ht="43.5" x14ac:dyDescent="0.35">
      <c r="A57" s="4" t="s">
        <v>487</v>
      </c>
      <c r="B57" s="5" t="s">
        <v>508</v>
      </c>
      <c r="C57" s="4">
        <v>9000</v>
      </c>
      <c r="D57" s="4">
        <v>20</v>
      </c>
      <c r="E57" s="4">
        <v>5</v>
      </c>
      <c r="F57" s="4">
        <v>70</v>
      </c>
      <c r="G57" s="5" t="s">
        <v>509</v>
      </c>
      <c r="H57" s="5" t="s">
        <v>510</v>
      </c>
      <c r="I57" s="4" t="s">
        <v>511</v>
      </c>
      <c r="J57" s="4" t="s">
        <v>11</v>
      </c>
    </row>
    <row r="58" spans="1:11" ht="43.5" x14ac:dyDescent="0.35">
      <c r="A58" s="4" t="s">
        <v>472</v>
      </c>
      <c r="B58" s="5" t="s">
        <v>512</v>
      </c>
      <c r="C58" s="4">
        <v>9000</v>
      </c>
      <c r="D58" s="4">
        <v>60</v>
      </c>
      <c r="E58" s="4">
        <v>3</v>
      </c>
      <c r="F58" s="4">
        <v>85</v>
      </c>
      <c r="G58" s="5" t="s">
        <v>513</v>
      </c>
      <c r="H58" s="5" t="s">
        <v>514</v>
      </c>
      <c r="I58" s="4" t="s">
        <v>515</v>
      </c>
      <c r="J58" s="4" t="s">
        <v>7</v>
      </c>
    </row>
    <row r="59" spans="1:11" ht="43.5" x14ac:dyDescent="0.35">
      <c r="A59" s="4" t="s">
        <v>472</v>
      </c>
      <c r="B59" s="5" t="s">
        <v>516</v>
      </c>
      <c r="C59" s="4">
        <v>7500</v>
      </c>
      <c r="D59" s="4">
        <v>30</v>
      </c>
      <c r="E59" s="4">
        <v>1</v>
      </c>
      <c r="F59" s="4">
        <v>40</v>
      </c>
      <c r="G59" s="5" t="s">
        <v>517</v>
      </c>
      <c r="H59" s="5" t="s">
        <v>518</v>
      </c>
      <c r="I59" s="4" t="s">
        <v>519</v>
      </c>
      <c r="J59" s="4" t="s">
        <v>7</v>
      </c>
    </row>
    <row r="60" spans="1:11" ht="43.5" x14ac:dyDescent="0.35">
      <c r="A60" s="4" t="s">
        <v>472</v>
      </c>
      <c r="B60" s="5" t="s">
        <v>520</v>
      </c>
      <c r="C60" s="4">
        <v>9000</v>
      </c>
      <c r="D60" s="4">
        <v>15</v>
      </c>
      <c r="E60" s="4">
        <v>2.5</v>
      </c>
      <c r="F60" s="4">
        <v>30</v>
      </c>
      <c r="G60" s="5" t="s">
        <v>521</v>
      </c>
      <c r="H60" s="5" t="s">
        <v>522</v>
      </c>
      <c r="I60" s="4" t="s">
        <v>523</v>
      </c>
      <c r="J60" s="4" t="s">
        <v>7</v>
      </c>
    </row>
    <row r="61" spans="1:11" x14ac:dyDescent="0.35">
      <c r="A61" s="4"/>
      <c r="B61" s="5"/>
      <c r="C61" s="4"/>
      <c r="D61" s="4"/>
      <c r="E61" s="4"/>
      <c r="F61" s="4"/>
      <c r="G61" s="5"/>
      <c r="H61" s="5"/>
      <c r="I61" s="4"/>
      <c r="J61" s="4"/>
    </row>
    <row r="62" spans="1:11" x14ac:dyDescent="0.35">
      <c r="A62" s="4"/>
      <c r="B62" s="5"/>
      <c r="C62" s="4"/>
      <c r="D62" s="4"/>
      <c r="E62" s="4"/>
      <c r="F62" s="4"/>
      <c r="G62" s="5"/>
      <c r="H62" s="5"/>
      <c r="I62" s="4"/>
      <c r="J62" s="4"/>
    </row>
    <row r="63" spans="1:11" x14ac:dyDescent="0.35">
      <c r="A63" s="4"/>
      <c r="B63" s="5"/>
      <c r="C63" s="4"/>
      <c r="D63" s="4"/>
      <c r="E63" s="4"/>
      <c r="F63" s="4"/>
      <c r="G63" s="5"/>
      <c r="H63" s="5"/>
      <c r="I63" s="4"/>
      <c r="J63" s="4"/>
    </row>
    <row r="64" spans="1:11" x14ac:dyDescent="0.35">
      <c r="A64" s="4"/>
      <c r="B64" s="5"/>
      <c r="C64" s="4"/>
      <c r="D64" s="4"/>
      <c r="E64" s="4"/>
      <c r="F64" s="4"/>
      <c r="G64" s="5"/>
      <c r="H64" s="5"/>
      <c r="I64" s="4"/>
      <c r="J64" s="4"/>
    </row>
  </sheetData>
  <mergeCells count="4">
    <mergeCell ref="A2:K2"/>
    <mergeCell ref="A53:K53"/>
    <mergeCell ref="A1:K1"/>
    <mergeCell ref="A4:K4"/>
  </mergeCells>
  <pageMargins left="0.7" right="0.7" top="0.75" bottom="0.75" header="0.3" footer="0.3"/>
  <tableParts count="2">
    <tablePart r:id="rId1"/>
    <tablePart r:id="rId2"/>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1F4E79"/>
  </sheetPr>
  <dimension ref="A1:K57"/>
  <sheetViews>
    <sheetView showGridLines="0" workbookViewId="0">
      <selection sqref="A1:XFD1"/>
    </sheetView>
  </sheetViews>
  <sheetFormatPr defaultRowHeight="14.5" x14ac:dyDescent="0.35"/>
  <cols>
    <col min="1" max="1" width="10" customWidth="1"/>
    <col min="2" max="2" width="30" customWidth="1"/>
    <col min="3" max="3" width="18" customWidth="1"/>
    <col min="4" max="4" width="16" customWidth="1"/>
    <col min="5" max="6" width="12" customWidth="1"/>
    <col min="7" max="9" width="18" customWidth="1"/>
    <col min="10" max="10" width="14" customWidth="1"/>
    <col min="11" max="11" width="18" customWidth="1"/>
  </cols>
  <sheetData>
    <row r="1" spans="1:11" s="20" customFormat="1" ht="18.5" x14ac:dyDescent="0.45">
      <c r="A1" s="21" t="s">
        <v>524</v>
      </c>
      <c r="B1" s="22"/>
      <c r="C1" s="22"/>
      <c r="D1" s="22"/>
      <c r="E1" s="22"/>
      <c r="F1" s="22"/>
      <c r="G1" s="22"/>
      <c r="H1" s="22"/>
      <c r="I1" s="22"/>
      <c r="J1" s="22"/>
      <c r="K1" s="22"/>
    </row>
    <row r="2" spans="1:11" x14ac:dyDescent="0.35">
      <c r="A2" s="32" t="s">
        <v>525</v>
      </c>
      <c r="B2" s="30"/>
      <c r="C2" s="30"/>
      <c r="D2" s="30"/>
      <c r="E2" s="30"/>
      <c r="F2" s="30"/>
      <c r="G2" s="30"/>
      <c r="H2" s="30"/>
      <c r="I2" s="30"/>
      <c r="J2" s="30"/>
      <c r="K2" s="30"/>
    </row>
    <row r="4" spans="1:11" ht="15.5" x14ac:dyDescent="0.35">
      <c r="A4" s="34" t="s">
        <v>526</v>
      </c>
      <c r="B4" s="30"/>
      <c r="C4" s="30"/>
      <c r="D4" s="30"/>
      <c r="E4" s="30"/>
      <c r="F4" s="30"/>
      <c r="G4" s="30"/>
      <c r="H4" s="30"/>
      <c r="I4" s="30"/>
      <c r="J4" s="30"/>
      <c r="K4" s="30"/>
    </row>
    <row r="5" spans="1:11" ht="29" x14ac:dyDescent="0.35">
      <c r="A5" s="1" t="s">
        <v>527</v>
      </c>
      <c r="B5" s="1" t="s">
        <v>528</v>
      </c>
      <c r="C5" s="1" t="s">
        <v>529</v>
      </c>
      <c r="D5" s="1" t="s">
        <v>47</v>
      </c>
      <c r="E5" s="1" t="s">
        <v>530</v>
      </c>
      <c r="F5" s="1" t="s">
        <v>531</v>
      </c>
      <c r="G5" s="1" t="s">
        <v>532</v>
      </c>
      <c r="H5" s="1" t="s">
        <v>184</v>
      </c>
      <c r="I5" s="1" t="s">
        <v>533</v>
      </c>
      <c r="J5" s="1" t="s">
        <v>534</v>
      </c>
      <c r="K5" s="1" t="s">
        <v>53</v>
      </c>
    </row>
    <row r="6" spans="1:11" ht="72.5" x14ac:dyDescent="0.35">
      <c r="A6" s="5" t="s">
        <v>535</v>
      </c>
      <c r="B6" s="5" t="s">
        <v>536</v>
      </c>
      <c r="C6" s="4" t="s">
        <v>537</v>
      </c>
      <c r="D6" s="4" t="s">
        <v>538</v>
      </c>
      <c r="E6" s="4" t="s">
        <v>539</v>
      </c>
      <c r="F6" s="4" t="s">
        <v>262</v>
      </c>
      <c r="G6" s="5" t="s">
        <v>540</v>
      </c>
      <c r="H6" s="4">
        <v>3</v>
      </c>
      <c r="I6" s="4" t="s">
        <v>541</v>
      </c>
      <c r="J6" s="4" t="s">
        <v>542</v>
      </c>
      <c r="K6" s="5" t="s">
        <v>543</v>
      </c>
    </row>
    <row r="7" spans="1:11" ht="72.5" x14ac:dyDescent="0.35">
      <c r="A7" s="5" t="s">
        <v>544</v>
      </c>
      <c r="B7" s="5" t="s">
        <v>545</v>
      </c>
      <c r="C7" s="4" t="s">
        <v>546</v>
      </c>
      <c r="D7" s="4" t="s">
        <v>547</v>
      </c>
      <c r="E7" s="4" t="s">
        <v>548</v>
      </c>
      <c r="F7" s="4" t="s">
        <v>262</v>
      </c>
      <c r="G7" s="5" t="s">
        <v>549</v>
      </c>
      <c r="H7" s="4">
        <v>2</v>
      </c>
      <c r="I7" s="4" t="s">
        <v>550</v>
      </c>
      <c r="J7" s="4" t="s">
        <v>551</v>
      </c>
      <c r="K7" s="5" t="s">
        <v>552</v>
      </c>
    </row>
    <row r="8" spans="1:11" ht="72.5" x14ac:dyDescent="0.35">
      <c r="A8" s="5" t="s">
        <v>553</v>
      </c>
      <c r="B8" s="5" t="s">
        <v>554</v>
      </c>
      <c r="C8" s="4" t="s">
        <v>546</v>
      </c>
      <c r="D8" s="4" t="s">
        <v>555</v>
      </c>
      <c r="E8" s="4" t="s">
        <v>556</v>
      </c>
      <c r="F8" s="4" t="s">
        <v>144</v>
      </c>
      <c r="G8" s="5" t="s">
        <v>557</v>
      </c>
      <c r="H8" s="4">
        <v>4</v>
      </c>
      <c r="I8" s="4" t="s">
        <v>558</v>
      </c>
      <c r="J8" s="4" t="s">
        <v>559</v>
      </c>
      <c r="K8" s="5" t="s">
        <v>560</v>
      </c>
    </row>
    <row r="9" spans="1:11" ht="72.5" x14ac:dyDescent="0.35">
      <c r="A9" s="5" t="s">
        <v>561</v>
      </c>
      <c r="B9" s="5" t="s">
        <v>562</v>
      </c>
      <c r="C9" s="4" t="s">
        <v>537</v>
      </c>
      <c r="D9" s="4" t="s">
        <v>563</v>
      </c>
      <c r="E9" s="4" t="s">
        <v>564</v>
      </c>
      <c r="F9" s="4" t="s">
        <v>565</v>
      </c>
      <c r="G9" s="5" t="s">
        <v>566</v>
      </c>
      <c r="H9" s="4">
        <v>4</v>
      </c>
      <c r="I9" s="4" t="s">
        <v>567</v>
      </c>
      <c r="J9" s="4" t="s">
        <v>568</v>
      </c>
      <c r="K9" s="5" t="s">
        <v>569</v>
      </c>
    </row>
    <row r="10" spans="1:11" ht="58" x14ac:dyDescent="0.35">
      <c r="A10" s="5" t="s">
        <v>570</v>
      </c>
      <c r="B10" s="5" t="s">
        <v>571</v>
      </c>
      <c r="C10" s="4" t="s">
        <v>572</v>
      </c>
      <c r="D10" s="4" t="s">
        <v>573</v>
      </c>
      <c r="E10" s="4" t="s">
        <v>574</v>
      </c>
      <c r="F10" s="4" t="s">
        <v>575</v>
      </c>
      <c r="G10" s="5" t="s">
        <v>576</v>
      </c>
      <c r="H10" s="4">
        <v>3</v>
      </c>
      <c r="I10" s="4" t="s">
        <v>577</v>
      </c>
      <c r="J10" s="4" t="s">
        <v>578</v>
      </c>
      <c r="K10" s="5" t="s">
        <v>579</v>
      </c>
    </row>
    <row r="53" spans="1:11" ht="15.5" x14ac:dyDescent="0.35">
      <c r="A53" s="34" t="s">
        <v>580</v>
      </c>
      <c r="B53" s="30"/>
      <c r="C53" s="30"/>
      <c r="D53" s="30"/>
      <c r="E53" s="30"/>
      <c r="F53" s="30"/>
      <c r="G53" s="30"/>
      <c r="H53" s="30"/>
      <c r="I53" s="30"/>
      <c r="J53" s="30"/>
      <c r="K53" s="30"/>
    </row>
    <row r="54" spans="1:11" x14ac:dyDescent="0.35">
      <c r="A54" s="1" t="s">
        <v>581</v>
      </c>
      <c r="B54" s="1" t="s">
        <v>582</v>
      </c>
      <c r="C54" s="1" t="s">
        <v>583</v>
      </c>
      <c r="D54" s="1" t="s">
        <v>584</v>
      </c>
      <c r="E54" s="1" t="s">
        <v>585</v>
      </c>
      <c r="F54" s="1" t="s">
        <v>531</v>
      </c>
      <c r="G54" s="1" t="s">
        <v>586</v>
      </c>
      <c r="H54" s="1" t="s">
        <v>587</v>
      </c>
      <c r="I54" s="1" t="s">
        <v>588</v>
      </c>
      <c r="J54" s="1" t="s">
        <v>49</v>
      </c>
      <c r="K54" s="1" t="s">
        <v>53</v>
      </c>
    </row>
    <row r="55" spans="1:11" ht="43.5" x14ac:dyDescent="0.35">
      <c r="A55" s="4" t="s">
        <v>541</v>
      </c>
      <c r="B55" s="5" t="s">
        <v>589</v>
      </c>
      <c r="C55" s="5" t="s">
        <v>590</v>
      </c>
      <c r="D55" s="4" t="s">
        <v>538</v>
      </c>
      <c r="E55" s="4" t="s">
        <v>591</v>
      </c>
      <c r="F55" s="4" t="s">
        <v>262</v>
      </c>
      <c r="G55" s="5" t="s">
        <v>592</v>
      </c>
      <c r="H55" s="5" t="s">
        <v>593</v>
      </c>
      <c r="I55" s="5" t="s">
        <v>594</v>
      </c>
      <c r="J55" s="4" t="s">
        <v>595</v>
      </c>
      <c r="K55" s="5"/>
    </row>
    <row r="56" spans="1:11" ht="29" x14ac:dyDescent="0.35">
      <c r="A56" s="4" t="s">
        <v>550</v>
      </c>
      <c r="B56" s="5" t="s">
        <v>596</v>
      </c>
      <c r="C56" s="5" t="s">
        <v>108</v>
      </c>
      <c r="D56" s="4" t="s">
        <v>547</v>
      </c>
      <c r="E56" s="4" t="s">
        <v>597</v>
      </c>
      <c r="F56" s="4" t="s">
        <v>262</v>
      </c>
      <c r="G56" s="5" t="s">
        <v>598</v>
      </c>
      <c r="H56" s="5" t="s">
        <v>599</v>
      </c>
      <c r="I56" s="5" t="s">
        <v>600</v>
      </c>
      <c r="J56" s="4" t="s">
        <v>595</v>
      </c>
      <c r="K56" s="5"/>
    </row>
    <row r="57" spans="1:11" ht="43.5" x14ac:dyDescent="0.35">
      <c r="A57" s="4" t="s">
        <v>558</v>
      </c>
      <c r="B57" s="5" t="s">
        <v>601</v>
      </c>
      <c r="C57" s="5" t="s">
        <v>602</v>
      </c>
      <c r="D57" s="4" t="s">
        <v>555</v>
      </c>
      <c r="E57" s="4" t="s">
        <v>597</v>
      </c>
      <c r="F57" s="4" t="s">
        <v>144</v>
      </c>
      <c r="G57" s="5" t="s">
        <v>603</v>
      </c>
      <c r="H57" s="5" t="s">
        <v>604</v>
      </c>
      <c r="I57" s="5" t="s">
        <v>605</v>
      </c>
      <c r="J57" s="4" t="s">
        <v>595</v>
      </c>
      <c r="K57" s="5"/>
    </row>
  </sheetData>
  <mergeCells count="4">
    <mergeCell ref="A2:K2"/>
    <mergeCell ref="A53:K53"/>
    <mergeCell ref="A1:K1"/>
    <mergeCell ref="A4:K4"/>
  </mergeCells>
  <pageMargins left="0.7" right="0.7" top="0.75" bottom="0.75" header="0.3" footer="0.3"/>
  <tableParts count="2">
    <tablePart r:id="rId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1F4E79"/>
  </sheetPr>
  <dimension ref="A1:K8"/>
  <sheetViews>
    <sheetView showGridLines="0" workbookViewId="0">
      <selection sqref="A1:XFD1"/>
    </sheetView>
  </sheetViews>
  <sheetFormatPr defaultRowHeight="14.5" x14ac:dyDescent="0.35"/>
  <cols>
    <col min="1" max="1" width="12" customWidth="1"/>
    <col min="2" max="2" width="22" customWidth="1"/>
    <col min="3" max="3" width="18" customWidth="1"/>
    <col min="4" max="4" width="34" customWidth="1"/>
    <col min="5" max="5" width="20" customWidth="1"/>
    <col min="6" max="6" width="18" customWidth="1"/>
    <col min="7" max="7" width="12" customWidth="1"/>
    <col min="8" max="8" width="16" customWidth="1"/>
    <col min="9" max="9" width="18" customWidth="1"/>
    <col min="10" max="10" width="12" customWidth="1"/>
    <col min="11" max="11" width="18" customWidth="1"/>
  </cols>
  <sheetData>
    <row r="1" spans="1:11" s="20" customFormat="1" ht="18.5" x14ac:dyDescent="0.45">
      <c r="A1" s="21" t="s">
        <v>606</v>
      </c>
      <c r="B1" s="22"/>
      <c r="C1" s="22"/>
      <c r="D1" s="22"/>
      <c r="E1" s="22"/>
      <c r="F1" s="22"/>
      <c r="G1" s="22"/>
      <c r="H1" s="22"/>
      <c r="I1" s="22"/>
      <c r="J1" s="22"/>
      <c r="K1" s="22"/>
    </row>
    <row r="2" spans="1:11" x14ac:dyDescent="0.35">
      <c r="A2" s="32" t="s">
        <v>607</v>
      </c>
      <c r="B2" s="30"/>
      <c r="C2" s="30"/>
      <c r="D2" s="30"/>
      <c r="E2" s="30"/>
      <c r="F2" s="30"/>
      <c r="G2" s="30"/>
      <c r="H2" s="30"/>
      <c r="I2" s="30"/>
      <c r="J2" s="30"/>
      <c r="K2" s="30"/>
    </row>
    <row r="4" spans="1:11" ht="15.5" x14ac:dyDescent="0.35">
      <c r="A4" s="34" t="s">
        <v>608</v>
      </c>
      <c r="B4" s="30"/>
      <c r="C4" s="30"/>
      <c r="D4" s="30"/>
      <c r="E4" s="30"/>
      <c r="F4" s="30"/>
      <c r="G4" s="30"/>
      <c r="H4" s="30"/>
      <c r="I4" s="30"/>
      <c r="J4" s="30"/>
      <c r="K4" s="30"/>
    </row>
    <row r="5" spans="1:11" x14ac:dyDescent="0.35">
      <c r="A5" s="1" t="s">
        <v>609</v>
      </c>
      <c r="B5" s="1" t="s">
        <v>610</v>
      </c>
      <c r="C5" s="1" t="s">
        <v>611</v>
      </c>
      <c r="D5" s="1" t="s">
        <v>612</v>
      </c>
      <c r="E5" s="1" t="s">
        <v>613</v>
      </c>
      <c r="F5" s="1" t="s">
        <v>614</v>
      </c>
      <c r="G5" s="1" t="s">
        <v>615</v>
      </c>
      <c r="H5" s="1" t="s">
        <v>47</v>
      </c>
      <c r="I5" s="1" t="s">
        <v>616</v>
      </c>
      <c r="J5" s="1" t="s">
        <v>49</v>
      </c>
      <c r="K5" s="1" t="s">
        <v>53</v>
      </c>
    </row>
    <row r="6" spans="1:11" ht="72.5" x14ac:dyDescent="0.35">
      <c r="A6" s="2" t="s">
        <v>617</v>
      </c>
      <c r="B6" s="3" t="s">
        <v>618</v>
      </c>
      <c r="C6" s="3" t="s">
        <v>55</v>
      </c>
      <c r="D6" s="5" t="s">
        <v>619</v>
      </c>
      <c r="E6" s="5" t="s">
        <v>620</v>
      </c>
      <c r="F6" s="5" t="s">
        <v>621</v>
      </c>
      <c r="G6" s="4" t="s">
        <v>541</v>
      </c>
      <c r="H6" s="4" t="s">
        <v>622</v>
      </c>
      <c r="I6" s="4" t="s">
        <v>623</v>
      </c>
      <c r="J6" s="4" t="s">
        <v>6</v>
      </c>
      <c r="K6" s="5" t="s">
        <v>624</v>
      </c>
    </row>
    <row r="7" spans="1:11" ht="58" x14ac:dyDescent="0.35">
      <c r="A7" s="2" t="s">
        <v>625</v>
      </c>
      <c r="B7" s="3" t="s">
        <v>618</v>
      </c>
      <c r="C7" s="3" t="s">
        <v>62</v>
      </c>
      <c r="D7" s="5" t="s">
        <v>626</v>
      </c>
      <c r="E7" s="5" t="s">
        <v>627</v>
      </c>
      <c r="F7" s="5" t="s">
        <v>628</v>
      </c>
      <c r="G7" s="4" t="s">
        <v>558</v>
      </c>
      <c r="H7" s="4" t="s">
        <v>65</v>
      </c>
      <c r="I7" s="4" t="s">
        <v>623</v>
      </c>
      <c r="J7" s="4" t="s">
        <v>6</v>
      </c>
      <c r="K7" s="5" t="s">
        <v>629</v>
      </c>
    </row>
    <row r="8" spans="1:11" ht="72.5" x14ac:dyDescent="0.35">
      <c r="A8" s="2" t="s">
        <v>630</v>
      </c>
      <c r="B8" s="3" t="s">
        <v>631</v>
      </c>
      <c r="C8" s="3" t="s">
        <v>108</v>
      </c>
      <c r="D8" s="5" t="s">
        <v>632</v>
      </c>
      <c r="E8" s="5" t="s">
        <v>633</v>
      </c>
      <c r="F8" s="5" t="s">
        <v>634</v>
      </c>
      <c r="G8" s="4" t="s">
        <v>550</v>
      </c>
      <c r="H8" s="4" t="s">
        <v>160</v>
      </c>
      <c r="I8" s="4" t="s">
        <v>635</v>
      </c>
      <c r="J8" s="4" t="s">
        <v>636</v>
      </c>
      <c r="K8" s="5" t="s">
        <v>637</v>
      </c>
    </row>
  </sheetData>
  <mergeCells count="3">
    <mergeCell ref="A2:K2"/>
    <mergeCell ref="A1:K1"/>
    <mergeCell ref="A4:K4"/>
  </mergeCells>
  <pageMargins left="0.7" right="0.7" top="0.75" bottom="0.75" header="0.3" footer="0.3"/>
  <tableParts count="1">
    <tablePart r:id="rId1"/>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1F4E79"/>
  </sheetPr>
  <dimension ref="A1:E6"/>
  <sheetViews>
    <sheetView showGridLines="0" workbookViewId="0">
      <selection activeCell="C5" sqref="C5"/>
    </sheetView>
  </sheetViews>
  <sheetFormatPr defaultRowHeight="14.5" x14ac:dyDescent="0.35"/>
  <cols>
    <col min="1" max="1" width="10" customWidth="1"/>
    <col min="2" max="2" width="36" customWidth="1"/>
    <col min="3" max="3" width="62" customWidth="1"/>
    <col min="4" max="4" width="44" customWidth="1"/>
    <col min="5" max="5" width="20" customWidth="1"/>
  </cols>
  <sheetData>
    <row r="1" spans="1:5" s="20" customFormat="1" ht="18.5" x14ac:dyDescent="0.45">
      <c r="A1" s="21" t="s">
        <v>638</v>
      </c>
      <c r="B1" s="22"/>
      <c r="C1" s="22"/>
      <c r="D1" s="22"/>
      <c r="E1" s="22"/>
    </row>
    <row r="2" spans="1:5" ht="29" x14ac:dyDescent="0.35">
      <c r="A2" s="1" t="s">
        <v>639</v>
      </c>
      <c r="B2" s="1" t="s">
        <v>640</v>
      </c>
      <c r="C2" s="1" t="s">
        <v>641</v>
      </c>
      <c r="D2" s="1" t="s">
        <v>642</v>
      </c>
      <c r="E2" s="1" t="s">
        <v>643</v>
      </c>
    </row>
    <row r="3" spans="1:5" ht="29" x14ac:dyDescent="0.35">
      <c r="A3" s="3" t="s">
        <v>211</v>
      </c>
      <c r="B3" s="3" t="s">
        <v>644</v>
      </c>
      <c r="C3" s="14" t="s">
        <v>645</v>
      </c>
      <c r="D3" s="3" t="s">
        <v>646</v>
      </c>
      <c r="E3" s="3" t="s">
        <v>647</v>
      </c>
    </row>
    <row r="4" spans="1:5" ht="43.5" x14ac:dyDescent="0.35">
      <c r="A4" s="3" t="s">
        <v>188</v>
      </c>
      <c r="B4" s="3" t="s">
        <v>648</v>
      </c>
      <c r="C4" s="14" t="s">
        <v>649</v>
      </c>
      <c r="D4" s="3" t="s">
        <v>650</v>
      </c>
      <c r="E4" s="3" t="s">
        <v>647</v>
      </c>
    </row>
    <row r="5" spans="1:5" ht="43.5" x14ac:dyDescent="0.35">
      <c r="A5" s="3" t="s">
        <v>651</v>
      </c>
      <c r="B5" s="3" t="s">
        <v>652</v>
      </c>
      <c r="C5" s="14" t="s">
        <v>653</v>
      </c>
      <c r="D5" s="3" t="s">
        <v>654</v>
      </c>
      <c r="E5" s="3" t="s">
        <v>647</v>
      </c>
    </row>
    <row r="6" spans="1:5" x14ac:dyDescent="0.35">
      <c r="A6" t="s">
        <v>655</v>
      </c>
      <c r="B6" t="s">
        <v>656</v>
      </c>
      <c r="C6" t="s">
        <v>657</v>
      </c>
      <c r="D6" t="s">
        <v>658</v>
      </c>
      <c r="E6" t="s">
        <v>647</v>
      </c>
    </row>
  </sheetData>
  <mergeCells count="1">
    <mergeCell ref="A1:E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2</vt:i4>
      </vt:variant>
    </vt:vector>
  </HeadingPairs>
  <TitlesOfParts>
    <vt:vector size="16" baseType="lpstr">
      <vt:lpstr>0_Readme</vt:lpstr>
      <vt:lpstr>10_Dashboard</vt:lpstr>
      <vt:lpstr>1_Bankability_Checklist</vt:lpstr>
      <vt:lpstr>2_Governance_RACI</vt:lpstr>
      <vt:lpstr>3_Baseline_Inventory</vt:lpstr>
      <vt:lpstr>4_Targets_Pathways</vt:lpstr>
      <vt:lpstr>5_Initiatives_Plan</vt:lpstr>
      <vt:lpstr>5A_Client_Assessment</vt:lpstr>
      <vt:lpstr>5B_Sector_Policies</vt:lpstr>
      <vt:lpstr>6_Financing_Capex_Opex</vt:lpstr>
      <vt:lpstr>7_Risk_Scenario_Analysis</vt:lpstr>
      <vt:lpstr>8_Data_Controls</vt:lpstr>
      <vt:lpstr>9_Disclosure_Mapping</vt:lpstr>
      <vt:lpstr>99_Sources</vt:lpstr>
      <vt:lpstr>'10_Dashboard'!Print_Area</vt:lpstr>
      <vt:lpstr>'10_Dashboard'!Print_Titles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cp:keywords/>
  <dc:description/>
  <cp:lastModifiedBy>Umar Farooq</cp:lastModifiedBy>
  <cp:revision/>
  <dcterms:created xsi:type="dcterms:W3CDTF">2026-03-01T11:11:41Z</dcterms:created>
  <dcterms:modified xsi:type="dcterms:W3CDTF">2026-03-09T06:56:50Z</dcterms:modified>
  <cp:category/>
  <cp:contentStatus/>
</cp:coreProperties>
</file>